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<sst xmlns="http://schemas.openxmlformats.org/spreadsheetml/2006/main" count="83" uniqueCount="75">
  <si>
    <t>Prisms</t>
  </si>
  <si>
    <t>#</t>
  </si>
  <si>
    <t>Fused Silica Transmission</t>
  </si>
  <si>
    <t>Surface Transmission (AR Coated)</t>
  </si>
  <si>
    <t>Total T</t>
  </si>
  <si>
    <t>Windows</t>
  </si>
  <si>
    <t>Mirrors</t>
  </si>
  <si>
    <t>Transport</t>
  </si>
  <si>
    <t>Table</t>
  </si>
  <si>
    <t>10/90 splitters for diagnostics</t>
  </si>
  <si>
    <t>Laser Output Energy (IR)</t>
  </si>
  <si>
    <t>Joules</t>
  </si>
  <si>
    <t>Laser Output Energy (UV)</t>
  </si>
  <si>
    <t>Light on Cathode</t>
  </si>
  <si>
    <t>QE</t>
  </si>
  <si>
    <t>nm</t>
  </si>
  <si>
    <t>eV per photon</t>
  </si>
  <si>
    <t>photons</t>
  </si>
  <si>
    <t>Charge</t>
  </si>
  <si>
    <t>nC</t>
  </si>
  <si>
    <t>T per item</t>
  </si>
  <si>
    <t>Net Transmission Efficiency</t>
  </si>
  <si>
    <t>from Newport catalog</t>
  </si>
  <si>
    <t>Lenses</t>
  </si>
  <si>
    <t>Assumed Value</t>
  </si>
  <si>
    <t>Laser UV wavelength</t>
  </si>
  <si>
    <t>UV photon energy</t>
  </si>
  <si>
    <t>Transport efficiency: all tranmission object assume T=T(AR)*T(bulk)*T(AR)</t>
  </si>
  <si>
    <t>T(AR)=</t>
  </si>
  <si>
    <t>T(BULK)=</t>
  </si>
  <si>
    <t>Bulk loss number from Newport catalog</t>
  </si>
  <si>
    <t>#e/#ph</t>
  </si>
  <si>
    <t>Bunch Charge Prediction</t>
  </si>
  <si>
    <t>QE for 1 nC:</t>
  </si>
  <si>
    <t>Conversion Efficiency IR to UV</t>
  </si>
  <si>
    <t>observed (scope) FWHM</t>
  </si>
  <si>
    <t>Calib: 1/100" path length increase</t>
  </si>
  <si>
    <t>autocorrelation FWHM</t>
  </si>
  <si>
    <t>scope microseconds</t>
  </si>
  <si>
    <t>autocorrelation picoseconds</t>
  </si>
  <si>
    <t>real FWHM</t>
  </si>
  <si>
    <t>real picoseconds</t>
  </si>
  <si>
    <t>real RMS</t>
  </si>
  <si>
    <t>Short pulse FWHM~0.8 ps (cf. design of 6 ps)</t>
  </si>
  <si>
    <t>********************************************************</t>
  </si>
  <si>
    <t>1 nC case with PARMELA using standard E163 bunch length:</t>
  </si>
  <si>
    <t>At Cathode:</t>
  </si>
  <si>
    <t>1 nC (10,000 particles in simul)</t>
  </si>
  <si>
    <t>Initial Bunch Length = 1.6 psec (sigma_t=0.4 ps, trunc at +-2 sig_t)</t>
  </si>
  <si>
    <t xml:space="preserve">                                (same as E163 50 pC bunch length) Transverse spot size r=0.5 cm (sigma_r=0.5 cm, trunc at +-sig_r)</t>
  </si>
  <si>
    <t xml:space="preserve">                              (2 X the E163 spot size)</t>
  </si>
  <si>
    <t>At Linac 1 injection, 5 MeV:</t>
  </si>
  <si>
    <t>Norm rms emitt = 13 mm mrad</t>
  </si>
  <si>
    <t>Transv rms size = 1.1 mm</t>
  </si>
  <si>
    <t>Bunch length FWHM = 15 degr(X) = 3.6 psec RMS energy spread/KE = 4.7% 100% transmission of 1 nC through Linac 1</t>
  </si>
  <si>
    <t>At Linac 2 extraction, 60 MeV:</t>
  </si>
  <si>
    <t>Norm rms emitt = 18 mm mrad</t>
  </si>
  <si>
    <t>Transv rms size = 0.5 mm</t>
  </si>
  <si>
    <t>Bunch length FWHM = 20 degr(X) = 4.8 psec RMS energy spread/KE = 0.8% Transmission to 60 MeV: 99.2%</t>
  </si>
  <si>
    <t>*******************************************************</t>
  </si>
  <si>
    <t>FROM R. NOBLE 3/23/05:</t>
  </si>
  <si>
    <t>Measured Pulse length for efficiency measurement</t>
  </si>
  <si>
    <t>E163 Laser system and photocathode gun</t>
  </si>
  <si>
    <t>Comments</t>
  </si>
  <si>
    <t>(Second coupon, baked at 230C)</t>
  </si>
  <si>
    <t>MEASURED VALUE at 1.3W; SHORT PULSE</t>
  </si>
  <si>
    <t>MEASURED VALUE</t>
  </si>
  <si>
    <t>Measured- first coupon</t>
  </si>
  <si>
    <t>Measured- second coupon</t>
  </si>
  <si>
    <t>(First coupon, baked at 230C)</t>
  </si>
  <si>
    <t>Minimum required for 1 nC</t>
  </si>
  <si>
    <t>from T. Plettner</t>
  </si>
  <si>
    <t>E. Colby</t>
  </si>
  <si>
    <t>Colby/Plettner 3/10/05</t>
  </si>
  <si>
    <t>total count: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</si>
</sst>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E+00"/>
    <numFmt numFmtId="167" formatCode="0.0E+00"/>
    <numFmt numFmtId="168" formatCode="0.000%"/>
    <numFmt numFmtId="169" formatCode="0.0%"/>
    <numFmt numFmtId="170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65" fontId="4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1" fontId="4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1</xdr:row>
      <xdr:rowOff>142875</xdr:rowOff>
    </xdr:from>
    <xdr:to>
      <xdr:col>16</xdr:col>
      <xdr:colOff>342900</xdr:colOff>
      <xdr:row>31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00050"/>
          <a:ext cx="4010025" cy="485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D1">
      <selection activeCell="E24" sqref="E24"/>
    </sheetView>
  </sheetViews>
  <sheetFormatPr defaultColWidth="9.140625" defaultRowHeight="12.75"/>
  <cols>
    <col min="1" max="1" width="18.140625" style="0" customWidth="1"/>
    <col min="2" max="2" width="12.00390625" style="0" customWidth="1"/>
    <col min="3" max="3" width="12.421875" style="0" bestFit="1" customWidth="1"/>
    <col min="4" max="4" width="10.00390625" style="4" customWidth="1"/>
    <col min="5" max="5" width="14.7109375" style="4" bestFit="1" customWidth="1"/>
    <col min="6" max="6" width="10.421875" style="0" bestFit="1" customWidth="1"/>
    <col min="7" max="7" width="12.8515625" style="0" bestFit="1" customWidth="1"/>
    <col min="8" max="8" width="9.28125" style="0" bestFit="1" customWidth="1"/>
    <col min="9" max="9" width="10.421875" style="0" bestFit="1" customWidth="1"/>
  </cols>
  <sheetData>
    <row r="1" spans="1:8" ht="20.25">
      <c r="A1" s="3" t="s">
        <v>32</v>
      </c>
      <c r="H1" s="1">
        <f ca="1">TODAY()</f>
        <v>38434</v>
      </c>
    </row>
    <row r="2" spans="1:8" ht="12.75">
      <c r="A2" t="s">
        <v>62</v>
      </c>
      <c r="F2" s="1"/>
      <c r="H2" t="s">
        <v>72</v>
      </c>
    </row>
    <row r="3" spans="5:7" ht="12.75">
      <c r="E3" s="5" t="s">
        <v>24</v>
      </c>
      <c r="F3" s="2"/>
      <c r="G3" s="2" t="s">
        <v>63</v>
      </c>
    </row>
    <row r="4" spans="1:7" ht="12.75">
      <c r="A4" s="34" t="s">
        <v>10</v>
      </c>
      <c r="B4" s="32"/>
      <c r="C4" s="32"/>
      <c r="D4" s="33"/>
      <c r="E4" s="35">
        <v>0.002</v>
      </c>
      <c r="F4" s="32" t="s">
        <v>11</v>
      </c>
      <c r="G4" s="23" t="s">
        <v>66</v>
      </c>
    </row>
    <row r="5" spans="1:7" ht="12.75">
      <c r="A5" s="32" t="s">
        <v>34</v>
      </c>
      <c r="B5" s="32"/>
      <c r="C5" s="32"/>
      <c r="D5" s="33"/>
      <c r="E5" s="36">
        <f>136/1283</f>
        <v>0.10600155884645363</v>
      </c>
      <c r="F5" s="32"/>
      <c r="G5" s="23" t="s">
        <v>65</v>
      </c>
    </row>
    <row r="6" spans="1:7" ht="12.75">
      <c r="A6" s="6" t="s">
        <v>12</v>
      </c>
      <c r="B6" s="6"/>
      <c r="C6" s="6"/>
      <c r="D6" s="7"/>
      <c r="E6" s="8">
        <f>E4*E5</f>
        <v>0.00021200311769290726</v>
      </c>
      <c r="F6" s="6" t="s">
        <v>11</v>
      </c>
      <c r="G6" t="s">
        <v>43</v>
      </c>
    </row>
    <row r="7" spans="1:7" ht="12.75">
      <c r="A7" s="6" t="s">
        <v>25</v>
      </c>
      <c r="B7" s="6"/>
      <c r="C7" s="6"/>
      <c r="D7" s="7"/>
      <c r="E7" s="26">
        <f>800/3</f>
        <v>266.6666666666667</v>
      </c>
      <c r="F7" s="6" t="s">
        <v>15</v>
      </c>
      <c r="G7" s="6"/>
    </row>
    <row r="8" spans="1:7" ht="12.75">
      <c r="A8" s="6" t="s">
        <v>26</v>
      </c>
      <c r="B8" s="6"/>
      <c r="C8" s="6"/>
      <c r="D8" s="7"/>
      <c r="E8" s="26">
        <f>6.626E-34*299792458/E7/0.000000001/0.0000000000000000001602</f>
        <v>4.64987084903558</v>
      </c>
      <c r="F8" s="6" t="s">
        <v>16</v>
      </c>
      <c r="G8" s="6"/>
    </row>
    <row r="9" spans="1:7" ht="12.75">
      <c r="A9" s="6"/>
      <c r="B9" s="6"/>
      <c r="C9" s="6"/>
      <c r="D9" s="7"/>
      <c r="E9" s="7"/>
      <c r="F9" s="6"/>
      <c r="G9" s="6"/>
    </row>
    <row r="10" spans="1:7" ht="12.75">
      <c r="A10" s="6" t="s">
        <v>27</v>
      </c>
      <c r="B10" s="6"/>
      <c r="C10" s="6"/>
      <c r="D10" s="7"/>
      <c r="E10" s="7"/>
      <c r="F10" s="6"/>
      <c r="G10" s="6"/>
    </row>
    <row r="11" spans="1:7" ht="12.75">
      <c r="A11" s="9" t="s">
        <v>2</v>
      </c>
      <c r="B11" s="10"/>
      <c r="C11" s="10" t="s">
        <v>29</v>
      </c>
      <c r="D11" s="11">
        <v>0.975</v>
      </c>
      <c r="E11" s="11" t="s">
        <v>30</v>
      </c>
      <c r="F11" s="12"/>
      <c r="G11" s="6"/>
    </row>
    <row r="12" spans="1:7" ht="12.75">
      <c r="A12" s="13" t="s">
        <v>3</v>
      </c>
      <c r="B12" s="14"/>
      <c r="C12" s="14" t="s">
        <v>28</v>
      </c>
      <c r="D12" s="15">
        <f>1-0.005</f>
        <v>0.995</v>
      </c>
      <c r="E12" s="15" t="s">
        <v>22</v>
      </c>
      <c r="F12" s="16"/>
      <c r="G12" s="6"/>
    </row>
    <row r="13" spans="1:7" ht="12.75">
      <c r="A13" s="13"/>
      <c r="B13" s="14"/>
      <c r="C13" s="14"/>
      <c r="D13" s="15"/>
      <c r="E13" s="15"/>
      <c r="F13" s="16"/>
      <c r="G13" s="6"/>
    </row>
    <row r="14" spans="1:7" ht="12.75">
      <c r="A14" s="13"/>
      <c r="B14" s="14"/>
      <c r="C14" s="24" t="s">
        <v>1</v>
      </c>
      <c r="D14" s="25" t="s">
        <v>20</v>
      </c>
      <c r="E14" s="25" t="s">
        <v>4</v>
      </c>
      <c r="F14" s="16"/>
      <c r="G14" s="6"/>
    </row>
    <row r="15" spans="1:7" ht="12.75">
      <c r="A15" s="13" t="s">
        <v>6</v>
      </c>
      <c r="B15" s="14" t="s">
        <v>7</v>
      </c>
      <c r="C15" s="14">
        <v>7</v>
      </c>
      <c r="D15" s="15">
        <v>0.99</v>
      </c>
      <c r="E15" s="15">
        <f aca="true" t="shared" si="0" ref="E15:E20">D15^C15</f>
        <v>0.9320653479069899</v>
      </c>
      <c r="F15" s="16"/>
      <c r="G15" s="6"/>
    </row>
    <row r="16" spans="1:7" ht="12.75">
      <c r="A16" s="13"/>
      <c r="B16" s="14" t="s">
        <v>8</v>
      </c>
      <c r="C16" s="14">
        <v>5</v>
      </c>
      <c r="D16" s="15">
        <v>0.99</v>
      </c>
      <c r="E16" s="15">
        <f t="shared" si="0"/>
        <v>0.9509900498999999</v>
      </c>
      <c r="F16" s="16"/>
      <c r="G16" s="6"/>
    </row>
    <row r="17" spans="1:7" ht="12.75">
      <c r="A17" s="13" t="s">
        <v>0</v>
      </c>
      <c r="B17" s="14"/>
      <c r="C17" s="14">
        <v>3</v>
      </c>
      <c r="D17" s="15">
        <f>D12*D11*D12</f>
        <v>0.965274375</v>
      </c>
      <c r="E17" s="15">
        <f t="shared" si="0"/>
        <v>0.8993988575391301</v>
      </c>
      <c r="F17" s="16"/>
      <c r="G17" s="6"/>
    </row>
    <row r="18" spans="1:7" ht="12.75">
      <c r="A18" s="13" t="s">
        <v>23</v>
      </c>
      <c r="B18" s="14"/>
      <c r="C18" s="14">
        <v>6</v>
      </c>
      <c r="D18" s="15">
        <f>D12*D11*D12</f>
        <v>0.965274375</v>
      </c>
      <c r="E18" s="15">
        <f t="shared" si="0"/>
        <v>0.8089183049426925</v>
      </c>
      <c r="F18" s="16"/>
      <c r="G18" s="6"/>
    </row>
    <row r="19" spans="1:7" ht="12.75">
      <c r="A19" s="13" t="s">
        <v>5</v>
      </c>
      <c r="B19" s="14"/>
      <c r="C19" s="14">
        <v>3</v>
      </c>
      <c r="D19" s="15">
        <f>D12*D11*D12</f>
        <v>0.965274375</v>
      </c>
      <c r="E19" s="15">
        <f t="shared" si="0"/>
        <v>0.8993988575391301</v>
      </c>
      <c r="F19" s="16"/>
      <c r="G19" s="6"/>
    </row>
    <row r="20" spans="1:7" ht="12.75">
      <c r="A20" s="17" t="s">
        <v>9</v>
      </c>
      <c r="B20" s="18"/>
      <c r="C20" s="18">
        <v>2</v>
      </c>
      <c r="D20" s="19">
        <v>0.9</v>
      </c>
      <c r="E20" s="19">
        <f t="shared" si="0"/>
        <v>0.81</v>
      </c>
      <c r="F20" s="20"/>
      <c r="G20" s="6"/>
    </row>
    <row r="21" spans="1:7" ht="12.75">
      <c r="A21" s="6"/>
      <c r="B21" s="6" t="s">
        <v>74</v>
      </c>
      <c r="C21" s="6">
        <f>SUM(C15:C20)</f>
        <v>26</v>
      </c>
      <c r="D21" s="7"/>
      <c r="E21" s="7"/>
      <c r="F21" s="6"/>
      <c r="G21" s="6"/>
    </row>
    <row r="22" spans="1:7" ht="12.75">
      <c r="A22" s="6" t="s">
        <v>21</v>
      </c>
      <c r="B22" s="6"/>
      <c r="C22" s="6"/>
      <c r="D22" s="7"/>
      <c r="E22" s="21">
        <f>PRODUCT(E15:E20)</f>
        <v>0.46980396777049394</v>
      </c>
      <c r="F22" s="6" t="s">
        <v>71</v>
      </c>
      <c r="G22" s="6"/>
    </row>
    <row r="23" spans="1:7" ht="12.75">
      <c r="A23" s="6"/>
      <c r="B23" s="6"/>
      <c r="C23" s="6"/>
      <c r="D23" s="7"/>
      <c r="E23" s="7"/>
      <c r="F23" s="6"/>
      <c r="G23" s="6"/>
    </row>
    <row r="24" spans="1:7" ht="12.75">
      <c r="A24" s="6" t="s">
        <v>13</v>
      </c>
      <c r="B24" s="6"/>
      <c r="C24" s="6"/>
      <c r="D24" s="7"/>
      <c r="E24" s="30">
        <f>E22*E6</f>
        <v>9.959990587184284E-05</v>
      </c>
      <c r="F24" s="6" t="s">
        <v>11</v>
      </c>
      <c r="G24" s="6"/>
    </row>
    <row r="25" spans="1:7" ht="12.75">
      <c r="A25" s="6"/>
      <c r="B25" s="6"/>
      <c r="C25" s="6"/>
      <c r="D25" s="7"/>
      <c r="E25" s="22">
        <f>E24/0.0000000000000000001602/E8</f>
        <v>133707425229750.98</v>
      </c>
      <c r="F25" s="6" t="s">
        <v>17</v>
      </c>
      <c r="G25" s="22"/>
    </row>
    <row r="26" ht="12.75"/>
    <row r="27" spans="1:7" s="28" customFormat="1" ht="12.75">
      <c r="A27" s="27" t="s">
        <v>14</v>
      </c>
      <c r="D27" s="29"/>
      <c r="E27" s="39">
        <v>9E-05</v>
      </c>
      <c r="F27" s="28" t="s">
        <v>31</v>
      </c>
      <c r="G27" s="28" t="s">
        <v>67</v>
      </c>
    </row>
    <row r="28" spans="1:7" s="28" customFormat="1" ht="12.75">
      <c r="A28" s="28" t="s">
        <v>18</v>
      </c>
      <c r="D28" s="29"/>
      <c r="E28" s="38">
        <f>E27*E25*0.0000000000000000001602*1000000000</f>
        <v>1.92779365696255</v>
      </c>
      <c r="F28" s="27" t="s">
        <v>19</v>
      </c>
      <c r="G28" s="28" t="s">
        <v>69</v>
      </c>
    </row>
    <row r="29" spans="1:8" ht="12.75">
      <c r="A29" s="27" t="s">
        <v>14</v>
      </c>
      <c r="B29" s="28"/>
      <c r="C29" s="28"/>
      <c r="D29" s="29"/>
      <c r="E29" s="39">
        <v>0.00015</v>
      </c>
      <c r="F29" s="28" t="s">
        <v>31</v>
      </c>
      <c r="G29" s="28" t="s">
        <v>68</v>
      </c>
      <c r="H29" s="28"/>
    </row>
    <row r="30" spans="1:8" ht="12.75">
      <c r="A30" s="28" t="s">
        <v>18</v>
      </c>
      <c r="B30" s="28"/>
      <c r="C30" s="28"/>
      <c r="D30" s="29"/>
      <c r="E30" s="38">
        <f>E29*E25*0.0000000000000000001602*1000000000</f>
        <v>3.212989428270916</v>
      </c>
      <c r="F30" s="27" t="s">
        <v>19</v>
      </c>
      <c r="G30" s="28" t="s">
        <v>64</v>
      </c>
      <c r="H30" s="28"/>
    </row>
    <row r="31" ht="12.75"/>
    <row r="32" spans="1:7" ht="12.75">
      <c r="A32" s="31" t="s">
        <v>33</v>
      </c>
      <c r="E32" s="37">
        <f>0.000000001/0.0000000000000000001602/E25</f>
        <v>4.6685494412200157E-05</v>
      </c>
      <c r="G32" s="28" t="s">
        <v>70</v>
      </c>
    </row>
    <row r="33" ht="12.75">
      <c r="K33" t="s">
        <v>73</v>
      </c>
    </row>
    <row r="34" ht="12.75">
      <c r="A34" s="2" t="s">
        <v>60</v>
      </c>
    </row>
    <row r="35" ht="12.75">
      <c r="A35" t="s">
        <v>44</v>
      </c>
    </row>
    <row r="36" ht="12.75">
      <c r="A36" t="s">
        <v>45</v>
      </c>
    </row>
    <row r="38" ht="12.75">
      <c r="A38" s="2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5" ht="12.75">
      <c r="A45" s="2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1" ht="12.75">
      <c r="A51" s="2" t="s">
        <v>55</v>
      </c>
    </row>
    <row r="53" ht="12.75">
      <c r="A53" t="s">
        <v>56</v>
      </c>
    </row>
    <row r="54" ht="12.75">
      <c r="A54" t="s">
        <v>57</v>
      </c>
    </row>
    <row r="55" ht="12.75">
      <c r="A55" t="s">
        <v>58</v>
      </c>
    </row>
    <row r="56" ht="12.75">
      <c r="A56" t="s">
        <v>59</v>
      </c>
    </row>
    <row r="61" ht="12.75">
      <c r="A61" t="s">
        <v>61</v>
      </c>
    </row>
    <row r="62" spans="1:4" ht="12.75">
      <c r="A62" t="s">
        <v>35</v>
      </c>
      <c r="C62">
        <v>60</v>
      </c>
      <c r="D62" s="4" t="s">
        <v>38</v>
      </c>
    </row>
    <row r="63" spans="1:4" ht="12.75">
      <c r="A63" t="s">
        <v>36</v>
      </c>
      <c r="C63">
        <v>45</v>
      </c>
      <c r="D63" s="4" t="s">
        <v>38</v>
      </c>
    </row>
    <row r="65" spans="1:4" ht="12.75">
      <c r="A65" t="s">
        <v>37</v>
      </c>
      <c r="C65" s="40">
        <f>C62/C63*1/100*2.54/100/299792458*1000000000000</f>
        <v>1.1296704024044082</v>
      </c>
      <c r="D65" s="4" t="s">
        <v>39</v>
      </c>
    </row>
    <row r="66" spans="1:4" ht="12.75">
      <c r="A66" t="s">
        <v>40</v>
      </c>
      <c r="C66" s="40">
        <f>C65/SQRT(2)</f>
        <v>0.7987976020458929</v>
      </c>
      <c r="D66" s="4" t="s">
        <v>41</v>
      </c>
    </row>
    <row r="67" spans="1:4" ht="12.75">
      <c r="A67" t="s">
        <v>42</v>
      </c>
      <c r="C67" s="40">
        <f>C66/2.354</f>
        <v>0.3393362795437098</v>
      </c>
      <c r="D67" s="4" t="s">
        <v>41</v>
      </c>
    </row>
  </sheetData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ecolby</dc:creator>
  <cp:keywords/>
  <dc:description/>
  <cp:lastModifiedBy>ecolby</cp:lastModifiedBy>
  <cp:lastPrinted>2005-01-25T22:34:54Z</cp:lastPrinted>
  <dcterms:created xsi:type="dcterms:W3CDTF">2005-01-25T21:37:56Z</dcterms:created>
  <dcterms:modified xsi:type="dcterms:W3CDTF">2005-03-24T01:13:54Z</dcterms:modified>
  <cp:category/>
  <cp:version/>
  <cp:contentType/>
  <cp:contentStatus/>
</cp:coreProperties>
</file>