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'Sheet1'!$A$1:$P$229</definedName>
  </definedNames>
  <calcPr fullCalcOnLoad="1"/>
</workbook>
</file>

<file path=xl/sharedStrings.xml><?xml version="1.0" encoding="utf-8"?>
<sst xmlns="http://schemas.openxmlformats.org/spreadsheetml/2006/main" count="411" uniqueCount="206">
  <si>
    <t>Description</t>
  </si>
  <si>
    <t>Electrical Load</t>
  </si>
  <si>
    <t>Voltage</t>
  </si>
  <si>
    <t>Water type</t>
  </si>
  <si>
    <t>Watts</t>
  </si>
  <si>
    <t>Volts</t>
  </si>
  <si>
    <t>GPM</t>
  </si>
  <si>
    <t>LCW/Chill</t>
  </si>
  <si>
    <t>HVAC</t>
  </si>
  <si>
    <t>1 Rack of equipment</t>
  </si>
  <si>
    <t>Fluorescent Lighting (0.5 W/s.f.)</t>
  </si>
  <si>
    <t>Spectrometer</t>
  </si>
  <si>
    <t>LCW</t>
  </si>
  <si>
    <t>Bend Dipoles</t>
  </si>
  <si>
    <t>IR thermal stabilization chiller</t>
  </si>
  <si>
    <t>To vent structures</t>
  </si>
  <si>
    <t>Gases</t>
  </si>
  <si>
    <t>10 SCFH LN2</t>
  </si>
  <si>
    <t>Ion pumps</t>
  </si>
  <si>
    <t>Heater Tapes (occassional)</t>
  </si>
  <si>
    <t>To move pneumatic actuators</t>
  </si>
  <si>
    <t>60-90 psi air</t>
  </si>
  <si>
    <t>Misc Loads</t>
  </si>
  <si>
    <t>Evolution Power Supply</t>
  </si>
  <si>
    <t>NOTES</t>
  </si>
  <si>
    <t>Computer+Monitor</t>
  </si>
  <si>
    <t>1 HEPA Unit</t>
  </si>
  <si>
    <t>Quads (12 @ 100 W each)</t>
  </si>
  <si>
    <t>Air Heat Load</t>
  </si>
  <si>
    <t>Electrical</t>
  </si>
  <si>
    <t>Quad and bend supplies</t>
  </si>
  <si>
    <t>If HEPL design</t>
  </si>
  <si>
    <t>Spectrometer Supply</t>
  </si>
  <si>
    <t>Ion Pump Supplies</t>
  </si>
  <si>
    <t>Mean Circuit Load 700 W</t>
  </si>
  <si>
    <t>Control Equipment</t>
  </si>
  <si>
    <t>Diagnostic Rack</t>
  </si>
  <si>
    <t>Mean Circuit Load 1000 W</t>
  </si>
  <si>
    <t>Water</t>
  </si>
  <si>
    <t>Total Loads:</t>
  </si>
  <si>
    <t>Turbo Pump Power Supplies</t>
  </si>
  <si>
    <t>Attached to cut-off switch</t>
  </si>
  <si>
    <t>2 Racks @ 500W each</t>
  </si>
  <si>
    <t>5 Computers</t>
  </si>
  <si>
    <t>6      110V, SP</t>
  </si>
  <si>
    <t>Current</t>
  </si>
  <si>
    <t>Amps</t>
  </si>
  <si>
    <t>Tsunami 3960-M1S</t>
  </si>
  <si>
    <t>Chiller for Tsunami</t>
  </si>
  <si>
    <t>Chiller for Evolution</t>
  </si>
  <si>
    <t xml:space="preserve">Turbo Pumps </t>
  </si>
  <si>
    <t>Evolution X</t>
  </si>
  <si>
    <t>C-option Lock-to-Clock</t>
  </si>
  <si>
    <t>Chiller for LBA-170-10</t>
  </si>
  <si>
    <t xml:space="preserve">LCW </t>
  </si>
  <si>
    <t>NesLab HX-75W</t>
  </si>
  <si>
    <t>TSA-25 Amplifier</t>
  </si>
  <si>
    <t>LAB-170-10</t>
  </si>
  <si>
    <t>480/277</t>
  </si>
  <si>
    <t>6      110 V, SP</t>
  </si>
  <si>
    <t>4      208 V, SP</t>
  </si>
  <si>
    <t>8      110 V, SP</t>
  </si>
  <si>
    <t>12     110 V, SP</t>
  </si>
  <si>
    <t>1       208 V, SP</t>
  </si>
  <si>
    <t>1       480 V, TP</t>
  </si>
  <si>
    <t>Solenoid Power Supply</t>
  </si>
  <si>
    <t>187/265</t>
  </si>
  <si>
    <t>LT-860 Lambda PS</t>
  </si>
  <si>
    <t>5       110 V, SP</t>
  </si>
  <si>
    <t>2       110 V</t>
  </si>
  <si>
    <t>208/230</t>
  </si>
  <si>
    <t>Cooling for Solenoid</t>
  </si>
  <si>
    <t>Cooling for RF Gun</t>
  </si>
  <si>
    <t>70-100 psi air</t>
  </si>
  <si>
    <t>Ion Pump Power Supplies</t>
  </si>
  <si>
    <t>Quad and Bend Supplies</t>
  </si>
  <si>
    <t>Mean Circuit Load 700 W, total 20 outlets reqd.</t>
  </si>
  <si>
    <t xml:space="preserve">Spectrometer </t>
  </si>
  <si>
    <t>3       208 V, TP</t>
  </si>
  <si>
    <t>Millenia VsP &amp; Power Supply</t>
  </si>
  <si>
    <t>Water Heat</t>
  </si>
  <si>
    <r>
      <t xml:space="preserve">Load </t>
    </r>
    <r>
      <rPr>
        <b/>
        <sz val="10"/>
        <rFont val="Arial"/>
        <family val="2"/>
      </rPr>
      <t>Watts</t>
    </r>
  </si>
  <si>
    <t>LAB-170 Power Supply</t>
  </si>
  <si>
    <t>To Water</t>
  </si>
  <si>
    <t>To NesLab Chiller</t>
  </si>
  <si>
    <t>2       208 V, TP</t>
  </si>
  <si>
    <t>Four 20 l/sec, Two 200 l/sec</t>
  </si>
  <si>
    <t>Steering Magnets</t>
  </si>
  <si>
    <t>To water</t>
  </si>
  <si>
    <t>Steering Magnet Supplies</t>
  </si>
  <si>
    <t>Isolator Load Cooling</t>
  </si>
  <si>
    <t>Reject to Air</t>
  </si>
  <si>
    <t>2       110 V, SP</t>
  </si>
  <si>
    <t>Klystron/Waveguide Ion Pumps</t>
  </si>
  <si>
    <t>To Air</t>
  </si>
  <si>
    <t xml:space="preserve"> Use Welding outlet in NE corner ESB, 100 A, 480V</t>
  </si>
  <si>
    <t>EER=10, 20 A service for future margin</t>
  </si>
  <si>
    <t>Use Power Connection Outside ESB</t>
  </si>
  <si>
    <t>Located at South Wall, NLCTA</t>
  </si>
  <si>
    <t>W</t>
  </si>
  <si>
    <t>Flow</t>
  </si>
  <si>
    <t>Located within Northeast Area ESB</t>
  </si>
  <si>
    <t>Located within Upstream NLCTA Enclosure</t>
  </si>
  <si>
    <t>Located at northeastern ESB</t>
  </si>
  <si>
    <t>Located outside east wall of ESB</t>
  </si>
  <si>
    <t>Surplus TeK-Temp TKD-250 with high margin</t>
  </si>
  <si>
    <t>20 outlets required</t>
  </si>
  <si>
    <t>HEPA</t>
  </si>
  <si>
    <t>Mean Circuit Load 700 W, 40 outlets required</t>
  </si>
  <si>
    <t>E.Colby, D.Palmer, D.Walz, R.Cassel, S.Gold, R.Noble,  9/17/2001(original)</t>
  </si>
  <si>
    <t>2. Loads External to Laser Room</t>
  </si>
  <si>
    <t>1. Laser Room (500 sq. ft.)</t>
  </si>
  <si>
    <t>3. RF Photoinjector</t>
  </si>
  <si>
    <t>4. Modulator and Power Supplies</t>
  </si>
  <si>
    <t>5. Klystron System</t>
  </si>
  <si>
    <t>6. Inside 650 s.f. Shielding Enclosure</t>
  </si>
  <si>
    <t>7. Loads External to Shielding Enclosure</t>
  </si>
  <si>
    <t>8. Loads in DAQ Trailer</t>
  </si>
  <si>
    <t>Internal:</t>
  </si>
  <si>
    <t>HEPA Unit (2)</t>
  </si>
  <si>
    <t>External:</t>
  </si>
  <si>
    <t>Turbo Pumps</t>
  </si>
  <si>
    <t>Ion Pumps</t>
  </si>
  <si>
    <t>to move pneumatic actuators</t>
  </si>
  <si>
    <t>20     110 V</t>
  </si>
  <si>
    <t>Use Welding outlet in NE corner ESB, 100 A, 480V</t>
  </si>
  <si>
    <t>Diagnostic Racks</t>
  </si>
  <si>
    <t>Total Internal Loads:</t>
  </si>
  <si>
    <t>Total External Loads:</t>
  </si>
  <si>
    <t>Internal Service Circuits:</t>
  </si>
  <si>
    <t>External Service Circuits:</t>
  </si>
  <si>
    <t>12   110 V, SP</t>
  </si>
  <si>
    <t>1     208 V, SP</t>
  </si>
  <si>
    <t>1     480 V, TP</t>
  </si>
  <si>
    <t>Total E163 Loads (items 1- 7)</t>
  </si>
  <si>
    <t>Utility Needs for E163 at ESB</t>
  </si>
  <si>
    <t>Service Circuits:</t>
  </si>
  <si>
    <t>1      208 V, TP</t>
  </si>
  <si>
    <t>1      480 V, TP</t>
  </si>
  <si>
    <t>10    110 V, SP</t>
  </si>
  <si>
    <t>1      208 V, SP</t>
  </si>
  <si>
    <t>9. Future ORION Low Energy Hall</t>
  </si>
  <si>
    <t>Load Location</t>
  </si>
  <si>
    <t>Expanded 12/11/2002 to include more precise locations of loads.</t>
  </si>
  <si>
    <t>plug</t>
  </si>
  <si>
    <t>disconnect</t>
  </si>
  <si>
    <t>breaker</t>
  </si>
  <si>
    <t>d</t>
  </si>
  <si>
    <t>rack1</t>
  </si>
  <si>
    <t>rack2</t>
  </si>
  <si>
    <t>(see note below)</t>
  </si>
  <si>
    <t>rack powered</t>
  </si>
  <si>
    <t>rack6 powered</t>
  </si>
  <si>
    <t>rack7 powered</t>
  </si>
  <si>
    <t>rack8 powered</t>
  </si>
  <si>
    <t>rack9 rack10</t>
  </si>
  <si>
    <t>NOT CONSIDERED IN PRESENT COST ESTIMATES</t>
  </si>
  <si>
    <t>Notes:</t>
  </si>
  <si>
    <t>distributed load (lighting)</t>
  </si>
  <si>
    <t>110 or 208 brought to recepticles</t>
  </si>
  <si>
    <t>power brought to a dedicated disconnect switch</t>
  </si>
  <si>
    <t>rackn</t>
  </si>
  <si>
    <t>name of rack</t>
  </si>
  <si>
    <t>power for item taken from rack power</t>
  </si>
  <si>
    <t>item wired directly into breaker</t>
  </si>
  <si>
    <t>Clean</t>
  </si>
  <si>
    <t>Power?</t>
  </si>
  <si>
    <t>no</t>
  </si>
  <si>
    <t>YES</t>
  </si>
  <si>
    <t>Clean Power</t>
  </si>
  <si>
    <t>Dirty Power</t>
  </si>
  <si>
    <t>Total Feeder  (items 1-9)</t>
  </si>
  <si>
    <t>480V service amps:</t>
  </si>
  <si>
    <t>Solid State Amplifier</t>
  </si>
  <si>
    <t>Modulator:</t>
  </si>
  <si>
    <t>3 Control Racks:</t>
  </si>
  <si>
    <t>HV Power Supply</t>
  </si>
  <si>
    <t>Core Reset P.S.</t>
  </si>
  <si>
    <t>Core Bias P.S.</t>
  </si>
  <si>
    <t>Klystron Solenoid P.S.</t>
  </si>
  <si>
    <t>Cathode Heater P.S.</t>
  </si>
  <si>
    <t>Oscillator/Timing/LLRF</t>
  </si>
  <si>
    <t>Solenoid cooling</t>
  </si>
  <si>
    <t>Pulse Transformer cooling</t>
  </si>
  <si>
    <t>Collector cooling</t>
  </si>
  <si>
    <t>Turbul. Flow, High Margin - Nominally &lt;1 kW dissipated.</t>
  </si>
  <si>
    <t xml:space="preserve">Solenoid, PT and Collector cooling </t>
  </si>
  <si>
    <t>in series; turbulent flow.</t>
  </si>
  <si>
    <t>Use existing NLCTA solenoid water</t>
  </si>
  <si>
    <t>Misc. clean loads</t>
  </si>
  <si>
    <t>Misc. other loads</t>
  </si>
  <si>
    <t>rack 3 powered</t>
  </si>
  <si>
    <t>5U of rack space (1U above and below)</t>
  </si>
  <si>
    <t>1U of rack space (1U above and below)</t>
  </si>
  <si>
    <t>2U of rack space (1U above and below)</t>
  </si>
  <si>
    <t>208 TP</t>
  </si>
  <si>
    <t>VME/Controls</t>
  </si>
  <si>
    <t>P.I. Chiller?</t>
  </si>
  <si>
    <t>IGBT Stack, core reset Cooling</t>
  </si>
  <si>
    <t>rack 4 powered</t>
  </si>
  <si>
    <t>rack 5 powered</t>
  </si>
  <si>
    <t>5045 klys is 47% eff. 5126W yields 2409 avg. rf output.</t>
  </si>
  <si>
    <t>Collector Max 5126 W at full Modul. Power w/o rf</t>
  </si>
  <si>
    <t>3 db coupler load cooling</t>
  </si>
  <si>
    <t>Avg. max. photoinjector power is 500 W.</t>
  </si>
  <si>
    <t>Updated 8/29/03 with new mod/rf powers.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</si>
</sst>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ont="1" applyFill="1" applyAlignment="1">
      <alignment horizontal="left"/>
    </xf>
    <xf numFmtId="0" fontId="0" fillId="2" borderId="4" xfId="0" applyFill="1" applyBorder="1" applyAlignment="1">
      <alignment horizontal="righ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0"/>
  <sheetViews>
    <sheetView tabSelected="1" workbookViewId="0" topLeftCell="A55">
      <selection activeCell="A1" sqref="A1"/>
    </sheetView>
  </sheetViews>
  <sheetFormatPr defaultColWidth="9.140625" defaultRowHeight="12.75"/>
  <cols>
    <col min="1" max="1" width="28.28125" style="0" customWidth="1"/>
    <col min="2" max="2" width="12.7109375" style="0" customWidth="1"/>
    <col min="3" max="3" width="13.140625" style="0" customWidth="1"/>
    <col min="4" max="4" width="11.140625" style="0" customWidth="1"/>
    <col min="5" max="5" width="11.140625" style="11" customWidth="1"/>
    <col min="6" max="6" width="14.28125" style="21" customWidth="1"/>
    <col min="7" max="7" width="8.140625" style="0" customWidth="1"/>
    <col min="8" max="8" width="7.28125" style="0" customWidth="1"/>
    <col min="9" max="9" width="7.421875" style="11" customWidth="1"/>
    <col min="10" max="10" width="10.8515625" style="0" customWidth="1"/>
    <col min="11" max="11" width="11.8515625" style="23" customWidth="1"/>
  </cols>
  <sheetData>
    <row r="1" spans="1:11" ht="18">
      <c r="A1" s="2" t="s">
        <v>135</v>
      </c>
      <c r="G1" s="35"/>
      <c r="H1" s="10"/>
      <c r="I1" s="10" t="s">
        <v>109</v>
      </c>
      <c r="K1" s="24"/>
    </row>
    <row r="2" spans="7:11" ht="12.75">
      <c r="G2" s="10"/>
      <c r="H2" s="10"/>
      <c r="I2" s="10" t="s">
        <v>143</v>
      </c>
      <c r="K2" s="10"/>
    </row>
    <row r="3" spans="7:11" ht="12.75">
      <c r="G3" s="10"/>
      <c r="H3" s="10"/>
      <c r="I3" s="10" t="s">
        <v>205</v>
      </c>
      <c r="K3" s="10"/>
    </row>
    <row r="4" spans="7:11" ht="12.75">
      <c r="G4" s="10"/>
      <c r="H4" s="10"/>
      <c r="I4" s="10"/>
      <c r="K4" s="10"/>
    </row>
    <row r="5" spans="1:12" ht="12.75">
      <c r="A5" t="s">
        <v>0</v>
      </c>
      <c r="B5" s="18" t="s">
        <v>1</v>
      </c>
      <c r="C5" s="18" t="s">
        <v>28</v>
      </c>
      <c r="D5" s="18" t="s">
        <v>80</v>
      </c>
      <c r="E5" s="66" t="s">
        <v>165</v>
      </c>
      <c r="F5" s="60" t="s">
        <v>142</v>
      </c>
      <c r="G5" s="18" t="s">
        <v>2</v>
      </c>
      <c r="H5" s="18" t="s">
        <v>45</v>
      </c>
      <c r="I5" s="19" t="s">
        <v>38</v>
      </c>
      <c r="J5" s="21" t="s">
        <v>3</v>
      </c>
      <c r="K5" s="68" t="s">
        <v>16</v>
      </c>
      <c r="L5" s="69" t="s">
        <v>24</v>
      </c>
    </row>
    <row r="6" spans="2:12" s="7" customFormat="1" ht="13.5" thickBot="1">
      <c r="B6" s="6" t="s">
        <v>4</v>
      </c>
      <c r="C6" s="6" t="s">
        <v>4</v>
      </c>
      <c r="D6" s="36" t="s">
        <v>81</v>
      </c>
      <c r="E6" s="67" t="s">
        <v>166</v>
      </c>
      <c r="F6" s="61" t="s">
        <v>150</v>
      </c>
      <c r="G6" s="6" t="s">
        <v>5</v>
      </c>
      <c r="H6" s="6" t="s">
        <v>46</v>
      </c>
      <c r="I6" s="20" t="s">
        <v>6</v>
      </c>
      <c r="J6" s="22" t="s">
        <v>7</v>
      </c>
      <c r="K6" s="22"/>
      <c r="L6" s="6"/>
    </row>
    <row r="7" spans="1:12" s="10" customFormat="1" ht="12.75">
      <c r="A7" s="9" t="s">
        <v>111</v>
      </c>
      <c r="E7" s="11"/>
      <c r="F7" s="21"/>
      <c r="I7" s="11"/>
      <c r="J7" s="23"/>
      <c r="K7" s="23"/>
      <c r="L7" s="10" t="s">
        <v>101</v>
      </c>
    </row>
    <row r="8" spans="1:10" ht="12.75">
      <c r="A8" s="1"/>
      <c r="J8" s="23"/>
    </row>
    <row r="9" spans="1:10" ht="12.75">
      <c r="A9" s="3" t="s">
        <v>10</v>
      </c>
      <c r="B9">
        <v>250</v>
      </c>
      <c r="C9">
        <f>B9</f>
        <v>250</v>
      </c>
      <c r="E9" s="11" t="s">
        <v>167</v>
      </c>
      <c r="F9" s="21" t="s">
        <v>147</v>
      </c>
      <c r="G9">
        <v>110</v>
      </c>
      <c r="H9">
        <v>3</v>
      </c>
      <c r="J9" s="23"/>
    </row>
    <row r="10" spans="1:10" ht="12.75">
      <c r="A10" s="3" t="s">
        <v>25</v>
      </c>
      <c r="B10">
        <v>500</v>
      </c>
      <c r="C10">
        <f aca="true" t="shared" si="0" ref="C10:C18">B10</f>
        <v>500</v>
      </c>
      <c r="E10" s="11" t="s">
        <v>167</v>
      </c>
      <c r="F10" s="21" t="s">
        <v>144</v>
      </c>
      <c r="G10">
        <v>110</v>
      </c>
      <c r="H10">
        <v>5</v>
      </c>
      <c r="J10" s="23"/>
    </row>
    <row r="11" spans="1:10" ht="12.75">
      <c r="A11" s="3" t="s">
        <v>9</v>
      </c>
      <c r="B11">
        <v>1000</v>
      </c>
      <c r="C11">
        <f t="shared" si="0"/>
        <v>1000</v>
      </c>
      <c r="E11" s="11" t="s">
        <v>168</v>
      </c>
      <c r="F11" s="21" t="s">
        <v>148</v>
      </c>
      <c r="G11">
        <v>110</v>
      </c>
      <c r="H11">
        <v>10</v>
      </c>
      <c r="J11" s="23"/>
    </row>
    <row r="12" spans="1:10" ht="12.75">
      <c r="A12" s="3" t="s">
        <v>47</v>
      </c>
      <c r="B12">
        <v>200</v>
      </c>
      <c r="C12">
        <f t="shared" si="0"/>
        <v>200</v>
      </c>
      <c r="E12" s="11" t="s">
        <v>168</v>
      </c>
      <c r="F12" s="21" t="s">
        <v>144</v>
      </c>
      <c r="G12">
        <v>110</v>
      </c>
      <c r="H12" s="18">
        <v>2</v>
      </c>
      <c r="J12" s="23"/>
    </row>
    <row r="13" spans="1:10" ht="12.75">
      <c r="A13" s="3" t="s">
        <v>79</v>
      </c>
      <c r="B13">
        <v>1000</v>
      </c>
      <c r="C13">
        <f t="shared" si="0"/>
        <v>1000</v>
      </c>
      <c r="E13" s="11" t="s">
        <v>168</v>
      </c>
      <c r="F13" s="21" t="s">
        <v>144</v>
      </c>
      <c r="G13">
        <v>110</v>
      </c>
      <c r="H13" s="18">
        <v>10</v>
      </c>
      <c r="J13" s="23"/>
    </row>
    <row r="14" spans="1:10" ht="12.75">
      <c r="A14" s="3" t="s">
        <v>52</v>
      </c>
      <c r="B14">
        <v>200</v>
      </c>
      <c r="C14">
        <f t="shared" si="0"/>
        <v>200</v>
      </c>
      <c r="E14" s="11" t="s">
        <v>168</v>
      </c>
      <c r="F14" s="21" t="s">
        <v>144</v>
      </c>
      <c r="G14">
        <v>110</v>
      </c>
      <c r="H14" s="18">
        <v>2</v>
      </c>
      <c r="J14" s="23"/>
    </row>
    <row r="15" spans="1:10" ht="12.75">
      <c r="A15" s="3" t="s">
        <v>56</v>
      </c>
      <c r="C15">
        <v>50</v>
      </c>
      <c r="H15" s="18"/>
      <c r="J15" s="23"/>
    </row>
    <row r="16" spans="1:10" ht="12.75">
      <c r="A16" s="3" t="s">
        <v>51</v>
      </c>
      <c r="C16">
        <v>50</v>
      </c>
      <c r="H16" s="18"/>
      <c r="J16" s="23"/>
    </row>
    <row r="17" spans="1:10" ht="12.75">
      <c r="A17" s="3" t="s">
        <v>57</v>
      </c>
      <c r="C17">
        <v>50</v>
      </c>
      <c r="H17" s="18"/>
      <c r="J17" s="23"/>
    </row>
    <row r="18" spans="1:10" ht="12.75">
      <c r="A18" s="3" t="s">
        <v>22</v>
      </c>
      <c r="B18">
        <v>500</v>
      </c>
      <c r="C18">
        <f t="shared" si="0"/>
        <v>500</v>
      </c>
      <c r="E18" s="11" t="s">
        <v>168</v>
      </c>
      <c r="F18" s="21" t="s">
        <v>144</v>
      </c>
      <c r="G18">
        <v>110</v>
      </c>
      <c r="H18">
        <v>5</v>
      </c>
      <c r="J18" s="23"/>
    </row>
    <row r="19" spans="1:10" ht="12.75">
      <c r="A19" s="3"/>
      <c r="J19" s="23"/>
    </row>
    <row r="20" spans="2:10" ht="12.75">
      <c r="B20" s="18" t="s">
        <v>29</v>
      </c>
      <c r="C20" s="18" t="s">
        <v>91</v>
      </c>
      <c r="D20" s="18" t="s">
        <v>83</v>
      </c>
      <c r="E20" s="19"/>
      <c r="J20" s="23"/>
    </row>
    <row r="21" spans="1:11" s="1" customFormat="1" ht="12.75">
      <c r="A21" s="1" t="s">
        <v>39</v>
      </c>
      <c r="B21" s="1">
        <f>SUM(B9:B18)</f>
        <v>3650</v>
      </c>
      <c r="C21">
        <f>SUM(C9:C18)</f>
        <v>3800</v>
      </c>
      <c r="D21">
        <v>0</v>
      </c>
      <c r="E21" s="11"/>
      <c r="F21" s="21"/>
      <c r="I21" s="13"/>
      <c r="J21" s="24"/>
      <c r="K21" s="24"/>
    </row>
    <row r="22" spans="1:11" s="1" customFormat="1" ht="12.75">
      <c r="A22" s="1" t="s">
        <v>169</v>
      </c>
      <c r="B22" s="1">
        <f>SUM(B11:B18)</f>
        <v>2900</v>
      </c>
      <c r="C22"/>
      <c r="D22"/>
      <c r="E22" s="11"/>
      <c r="F22" s="21"/>
      <c r="I22" s="13"/>
      <c r="J22" s="24"/>
      <c r="K22" s="24"/>
    </row>
    <row r="23" spans="1:11" s="1" customFormat="1" ht="12.75">
      <c r="A23" s="1" t="s">
        <v>170</v>
      </c>
      <c r="B23" s="1">
        <f>B21-B22</f>
        <v>750</v>
      </c>
      <c r="C23"/>
      <c r="D23"/>
      <c r="E23" s="11"/>
      <c r="F23" s="21"/>
      <c r="I23" s="13"/>
      <c r="J23" s="24"/>
      <c r="K23" s="24"/>
    </row>
    <row r="24" spans="3:11" s="1" customFormat="1" ht="12.75">
      <c r="C24"/>
      <c r="D24"/>
      <c r="E24" s="11"/>
      <c r="F24" s="21"/>
      <c r="I24" s="13"/>
      <c r="J24" s="24"/>
      <c r="K24" s="24"/>
    </row>
    <row r="25" spans="1:11" s="1" customFormat="1" ht="12.75">
      <c r="A25" s="1" t="s">
        <v>136</v>
      </c>
      <c r="C25"/>
      <c r="D25"/>
      <c r="E25" s="11"/>
      <c r="F25" s="21"/>
      <c r="I25" s="13"/>
      <c r="J25" s="24"/>
      <c r="K25" s="24"/>
    </row>
    <row r="26" spans="1:12" s="9" customFormat="1" ht="12.75">
      <c r="A26" s="38" t="s">
        <v>44</v>
      </c>
      <c r="C26" s="10"/>
      <c r="D26" s="10"/>
      <c r="E26" s="11"/>
      <c r="F26" s="21"/>
      <c r="H26" s="26">
        <v>5</v>
      </c>
      <c r="J26" s="24"/>
      <c r="K26" s="24"/>
      <c r="L26" s="3" t="s">
        <v>76</v>
      </c>
    </row>
    <row r="27" spans="1:11" s="9" customFormat="1" ht="12.75">
      <c r="A27" s="38" t="s">
        <v>137</v>
      </c>
      <c r="C27" s="10"/>
      <c r="D27" s="10"/>
      <c r="E27" s="11"/>
      <c r="F27" s="21"/>
      <c r="H27" s="26">
        <v>25</v>
      </c>
      <c r="J27" s="24"/>
      <c r="K27" s="24"/>
    </row>
    <row r="28" spans="3:11" s="7" customFormat="1" ht="13.5" thickBot="1">
      <c r="C28" s="8"/>
      <c r="D28" s="8"/>
      <c r="E28" s="15"/>
      <c r="F28" s="62"/>
      <c r="I28" s="12"/>
      <c r="J28" s="25"/>
      <c r="K28" s="25"/>
    </row>
    <row r="29" spans="1:11" s="9" customFormat="1" ht="12.75">
      <c r="A29" s="9" t="s">
        <v>110</v>
      </c>
      <c r="C29" s="10"/>
      <c r="D29" s="10"/>
      <c r="E29" s="11"/>
      <c r="F29" s="21"/>
      <c r="I29" s="13"/>
      <c r="J29" s="24"/>
      <c r="K29" s="24"/>
    </row>
    <row r="30" spans="3:11" s="1" customFormat="1" ht="12.75">
      <c r="C30"/>
      <c r="D30"/>
      <c r="E30" s="11"/>
      <c r="F30" s="21"/>
      <c r="I30" s="13"/>
      <c r="J30" s="24"/>
      <c r="K30" s="24"/>
    </row>
    <row r="31" spans="1:12" s="3" customFormat="1" ht="12.75">
      <c r="A31" s="3" t="s">
        <v>8</v>
      </c>
      <c r="B31" s="3">
        <v>380</v>
      </c>
      <c r="C31"/>
      <c r="D31">
        <f>SUM(C21,B31)</f>
        <v>4180</v>
      </c>
      <c r="E31" s="11" t="s">
        <v>167</v>
      </c>
      <c r="F31" s="21" t="s">
        <v>145</v>
      </c>
      <c r="G31" s="28" t="s">
        <v>58</v>
      </c>
      <c r="H31" s="28">
        <v>20</v>
      </c>
      <c r="I31" s="14">
        <v>45</v>
      </c>
      <c r="J31" s="29" t="s">
        <v>54</v>
      </c>
      <c r="K31" s="26"/>
      <c r="L31" s="3" t="s">
        <v>96</v>
      </c>
    </row>
    <row r="32" spans="1:11" s="3" customFormat="1" ht="12.75">
      <c r="A32" s="3" t="s">
        <v>107</v>
      </c>
      <c r="B32" s="3">
        <v>500</v>
      </c>
      <c r="C32">
        <v>500</v>
      </c>
      <c r="D32"/>
      <c r="E32" s="11" t="s">
        <v>167</v>
      </c>
      <c r="F32" s="21" t="s">
        <v>146</v>
      </c>
      <c r="G32" s="28">
        <v>110</v>
      </c>
      <c r="H32" s="28">
        <v>5</v>
      </c>
      <c r="I32" s="14"/>
      <c r="J32" s="29"/>
      <c r="K32" s="26"/>
    </row>
    <row r="33" spans="1:11" s="3" customFormat="1" ht="12.75">
      <c r="A33" s="3" t="s">
        <v>23</v>
      </c>
      <c r="B33" s="3">
        <v>1650</v>
      </c>
      <c r="C33">
        <v>1600</v>
      </c>
      <c r="D33"/>
      <c r="E33" s="11" t="s">
        <v>167</v>
      </c>
      <c r="F33" s="21" t="s">
        <v>144</v>
      </c>
      <c r="G33" s="3">
        <v>110</v>
      </c>
      <c r="H33" s="3">
        <v>15</v>
      </c>
      <c r="I33" s="16"/>
      <c r="J33" s="26"/>
      <c r="K33" s="26"/>
    </row>
    <row r="34" spans="1:12" ht="12.75">
      <c r="A34" s="3" t="s">
        <v>82</v>
      </c>
      <c r="B34" s="3">
        <v>5100</v>
      </c>
      <c r="D34">
        <v>5000</v>
      </c>
      <c r="E34" s="11" t="s">
        <v>167</v>
      </c>
      <c r="F34" s="21" t="s">
        <v>144</v>
      </c>
      <c r="G34" s="3">
        <v>208</v>
      </c>
      <c r="H34" s="3">
        <v>25</v>
      </c>
      <c r="I34" s="17"/>
      <c r="J34" s="23"/>
      <c r="L34" t="s">
        <v>84</v>
      </c>
    </row>
    <row r="35" spans="1:10" ht="12.75">
      <c r="A35" s="3" t="s">
        <v>48</v>
      </c>
      <c r="B35" s="3">
        <v>1000</v>
      </c>
      <c r="C35">
        <v>1000</v>
      </c>
      <c r="E35" s="11" t="s">
        <v>167</v>
      </c>
      <c r="F35" s="21" t="s">
        <v>144</v>
      </c>
      <c r="G35" s="3">
        <v>110</v>
      </c>
      <c r="H35" s="28">
        <v>10</v>
      </c>
      <c r="I35" s="17"/>
      <c r="J35" s="23"/>
    </row>
    <row r="36" spans="1:10" ht="12.75">
      <c r="A36" s="3" t="s">
        <v>49</v>
      </c>
      <c r="B36" s="3">
        <v>1000</v>
      </c>
      <c r="C36">
        <v>1000</v>
      </c>
      <c r="E36" s="11" t="s">
        <v>167</v>
      </c>
      <c r="F36" s="21" t="s">
        <v>144</v>
      </c>
      <c r="G36" s="3">
        <v>110</v>
      </c>
      <c r="H36" s="28">
        <v>10</v>
      </c>
      <c r="I36" s="17"/>
      <c r="J36" s="23"/>
    </row>
    <row r="37" spans="1:12" ht="12.75">
      <c r="A37" s="3" t="s">
        <v>53</v>
      </c>
      <c r="B37" s="3">
        <v>2500</v>
      </c>
      <c r="D37">
        <v>2500</v>
      </c>
      <c r="E37" s="11" t="s">
        <v>167</v>
      </c>
      <c r="F37" s="21" t="s">
        <v>144</v>
      </c>
      <c r="G37" s="3">
        <v>208</v>
      </c>
      <c r="H37" s="28">
        <v>12</v>
      </c>
      <c r="I37" s="17">
        <v>10</v>
      </c>
      <c r="J37" s="21" t="s">
        <v>54</v>
      </c>
      <c r="L37" t="s">
        <v>55</v>
      </c>
    </row>
    <row r="38" spans="1:10" ht="12.75">
      <c r="A38" s="3" t="s">
        <v>9</v>
      </c>
      <c r="B38" s="3">
        <v>1000</v>
      </c>
      <c r="C38">
        <v>1000</v>
      </c>
      <c r="E38" s="11" t="s">
        <v>168</v>
      </c>
      <c r="F38" s="21" t="s">
        <v>149</v>
      </c>
      <c r="G38" s="3">
        <v>110</v>
      </c>
      <c r="H38" s="28">
        <v>10</v>
      </c>
      <c r="I38" s="17"/>
      <c r="J38" s="21"/>
    </row>
    <row r="39" spans="1:10" ht="13.5" customHeight="1">
      <c r="A39" s="1"/>
      <c r="J39" s="23"/>
    </row>
    <row r="40" spans="2:10" ht="12.75">
      <c r="B40" s="18" t="s">
        <v>29</v>
      </c>
      <c r="C40" s="18" t="s">
        <v>91</v>
      </c>
      <c r="D40" s="18" t="s">
        <v>83</v>
      </c>
      <c r="E40" s="19"/>
      <c r="J40" s="23"/>
    </row>
    <row r="41" spans="1:11" s="1" customFormat="1" ht="12.75">
      <c r="A41" s="1" t="s">
        <v>39</v>
      </c>
      <c r="B41" s="1">
        <f>SUM(B31,B32,B33,B34,B35,B36,B37,B38)</f>
        <v>13130</v>
      </c>
      <c r="C41">
        <f>SUM(C31,C32,C33,C34,C35,C36,C37,C38)</f>
        <v>5100</v>
      </c>
      <c r="D41">
        <f>SUM(D31,D32,D33,D34,D35,D36,D37,D38)</f>
        <v>11680</v>
      </c>
      <c r="E41" s="11"/>
      <c r="F41" s="21"/>
      <c r="I41" s="13"/>
      <c r="J41" s="24"/>
      <c r="K41" s="24"/>
    </row>
    <row r="42" spans="1:11" s="1" customFormat="1" ht="12.75">
      <c r="A42" s="1" t="s">
        <v>169</v>
      </c>
      <c r="B42" s="1">
        <f>B38</f>
        <v>1000</v>
      </c>
      <c r="C42"/>
      <c r="D42"/>
      <c r="E42" s="11"/>
      <c r="F42" s="21"/>
      <c r="I42" s="13"/>
      <c r="J42" s="24"/>
      <c r="K42" s="24"/>
    </row>
    <row r="43" spans="1:11" s="1" customFormat="1" ht="12.75">
      <c r="A43" s="1" t="s">
        <v>170</v>
      </c>
      <c r="B43" s="1">
        <f>B41-B42</f>
        <v>12130</v>
      </c>
      <c r="C43"/>
      <c r="D43"/>
      <c r="E43" s="11"/>
      <c r="F43" s="21"/>
      <c r="I43" s="13"/>
      <c r="J43" s="24"/>
      <c r="K43" s="24"/>
    </row>
    <row r="44" spans="3:11" s="1" customFormat="1" ht="12.75">
      <c r="C44"/>
      <c r="D44"/>
      <c r="E44" s="11"/>
      <c r="F44" s="21"/>
      <c r="I44" s="13"/>
      <c r="J44" s="24"/>
      <c r="K44" s="24"/>
    </row>
    <row r="45" spans="1:11" s="1" customFormat="1" ht="12.75">
      <c r="A45" s="1" t="s">
        <v>136</v>
      </c>
      <c r="C45"/>
      <c r="D45"/>
      <c r="E45" s="11"/>
      <c r="F45" s="21"/>
      <c r="I45" s="13"/>
      <c r="J45" s="24"/>
      <c r="K45" s="24"/>
    </row>
    <row r="46" spans="1:12" s="1" customFormat="1" ht="12.75">
      <c r="A46" s="34" t="s">
        <v>59</v>
      </c>
      <c r="C46"/>
      <c r="D46"/>
      <c r="E46" s="11"/>
      <c r="F46" s="21"/>
      <c r="H46" s="3">
        <v>10</v>
      </c>
      <c r="I46" s="13"/>
      <c r="J46" s="24"/>
      <c r="K46" s="24"/>
      <c r="L46" s="3" t="s">
        <v>34</v>
      </c>
    </row>
    <row r="47" spans="1:11" s="1" customFormat="1" ht="12.75">
      <c r="A47" s="34" t="s">
        <v>60</v>
      </c>
      <c r="E47" s="13"/>
      <c r="F47" s="60"/>
      <c r="H47" s="3">
        <v>25</v>
      </c>
      <c r="I47" s="13"/>
      <c r="J47" s="24"/>
      <c r="K47" s="24"/>
    </row>
    <row r="48" spans="1:11" s="1" customFormat="1" ht="12.75">
      <c r="A48" s="34" t="s">
        <v>138</v>
      </c>
      <c r="E48" s="13"/>
      <c r="F48" s="60"/>
      <c r="H48" s="3">
        <v>25</v>
      </c>
      <c r="I48" s="13"/>
      <c r="J48" s="24"/>
      <c r="K48" s="24"/>
    </row>
    <row r="49" spans="1:11" s="8" customFormat="1" ht="13.5" thickBot="1">
      <c r="A49" s="7"/>
      <c r="E49" s="15"/>
      <c r="F49" s="62"/>
      <c r="I49" s="15"/>
      <c r="J49" s="27"/>
      <c r="K49" s="27"/>
    </row>
    <row r="50" spans="1:12" s="10" customFormat="1" ht="12.75">
      <c r="A50" s="9" t="s">
        <v>112</v>
      </c>
      <c r="E50" s="11"/>
      <c r="F50" s="21"/>
      <c r="I50" s="11"/>
      <c r="J50" s="23"/>
      <c r="K50" s="23"/>
      <c r="L50" s="10" t="s">
        <v>102</v>
      </c>
    </row>
    <row r="51" spans="1:12" s="10" customFormat="1" ht="12.75">
      <c r="A51" s="9"/>
      <c r="E51" s="11"/>
      <c r="F51" s="21"/>
      <c r="I51" s="11"/>
      <c r="J51" s="23"/>
      <c r="K51" s="23"/>
      <c r="L51" s="10" t="s">
        <v>204</v>
      </c>
    </row>
    <row r="52" spans="1:12" s="10" customFormat="1" ht="12.75">
      <c r="A52" s="32" t="s">
        <v>72</v>
      </c>
      <c r="B52" s="31">
        <v>1000</v>
      </c>
      <c r="D52" s="31">
        <v>1500</v>
      </c>
      <c r="E52" s="65" t="s">
        <v>167</v>
      </c>
      <c r="F52" s="21" t="s">
        <v>145</v>
      </c>
      <c r="G52" s="31" t="s">
        <v>70</v>
      </c>
      <c r="H52" s="10">
        <v>16</v>
      </c>
      <c r="I52" s="11">
        <v>20</v>
      </c>
      <c r="J52" s="21" t="s">
        <v>12</v>
      </c>
      <c r="K52" s="23"/>
      <c r="L52" s="10" t="s">
        <v>105</v>
      </c>
    </row>
    <row r="53" spans="1:11" s="10" customFormat="1" ht="12.75">
      <c r="A53" s="32" t="s">
        <v>203</v>
      </c>
      <c r="B53" s="31"/>
      <c r="D53" s="31">
        <v>500</v>
      </c>
      <c r="E53" s="65"/>
      <c r="F53" s="21"/>
      <c r="G53" s="31"/>
      <c r="I53" s="11">
        <v>2</v>
      </c>
      <c r="J53" s="21" t="s">
        <v>12</v>
      </c>
      <c r="K53" s="23"/>
    </row>
    <row r="54" spans="1:12" s="10" customFormat="1" ht="12.75">
      <c r="A54" s="32" t="s">
        <v>65</v>
      </c>
      <c r="B54" s="10">
        <v>5000</v>
      </c>
      <c r="E54" s="11" t="s">
        <v>167</v>
      </c>
      <c r="F54" s="21" t="s">
        <v>145</v>
      </c>
      <c r="G54" s="31" t="s">
        <v>66</v>
      </c>
      <c r="H54" s="10">
        <v>20</v>
      </c>
      <c r="I54" s="11"/>
      <c r="J54" s="23"/>
      <c r="K54" s="23"/>
      <c r="L54" s="10" t="s">
        <v>67</v>
      </c>
    </row>
    <row r="55" spans="1:12" s="10" customFormat="1" ht="12.75">
      <c r="A55" s="32" t="s">
        <v>71</v>
      </c>
      <c r="B55" s="31"/>
      <c r="C55" s="31"/>
      <c r="D55" s="31">
        <v>5000</v>
      </c>
      <c r="E55" s="19"/>
      <c r="F55" s="21"/>
      <c r="G55" s="31"/>
      <c r="H55" s="37"/>
      <c r="I55" s="11">
        <v>10</v>
      </c>
      <c r="J55" s="21" t="s">
        <v>12</v>
      </c>
      <c r="K55" s="23"/>
      <c r="L55" s="33" t="s">
        <v>188</v>
      </c>
    </row>
    <row r="56" spans="1:11" s="10" customFormat="1" ht="12.75">
      <c r="A56" s="32" t="s">
        <v>20</v>
      </c>
      <c r="E56" s="11"/>
      <c r="F56" s="21"/>
      <c r="G56" s="31"/>
      <c r="I56" s="11"/>
      <c r="J56" s="23"/>
      <c r="K56" s="23" t="s">
        <v>73</v>
      </c>
    </row>
    <row r="57" spans="1:12" s="10" customFormat="1" ht="12.75">
      <c r="A57" s="32" t="s">
        <v>74</v>
      </c>
      <c r="B57" s="10">
        <v>1000</v>
      </c>
      <c r="C57" s="10">
        <v>1000</v>
      </c>
      <c r="E57" s="11" t="s">
        <v>167</v>
      </c>
      <c r="F57" s="21"/>
      <c r="G57" s="31">
        <v>110</v>
      </c>
      <c r="H57" s="33">
        <v>10</v>
      </c>
      <c r="I57" s="11"/>
      <c r="J57" s="23"/>
      <c r="K57" s="23"/>
      <c r="L57" s="33" t="s">
        <v>86</v>
      </c>
    </row>
    <row r="58" spans="1:12" s="10" customFormat="1" ht="12.75">
      <c r="A58" s="32"/>
      <c r="B58" s="33"/>
      <c r="C58" s="33"/>
      <c r="D58" s="33"/>
      <c r="E58" s="58"/>
      <c r="F58" s="63"/>
      <c r="G58" s="31"/>
      <c r="I58" s="11"/>
      <c r="J58" s="23"/>
      <c r="K58" s="23"/>
      <c r="L58" s="33"/>
    </row>
    <row r="59" spans="1:12" s="10" customFormat="1" ht="12.75">
      <c r="A59" s="32"/>
      <c r="B59" s="31" t="s">
        <v>29</v>
      </c>
      <c r="C59" s="31" t="s">
        <v>91</v>
      </c>
      <c r="D59" s="31" t="s">
        <v>83</v>
      </c>
      <c r="E59" s="19"/>
      <c r="F59" s="21"/>
      <c r="G59" s="31"/>
      <c r="I59" s="11"/>
      <c r="J59" s="23"/>
      <c r="K59" s="23"/>
      <c r="L59" s="33"/>
    </row>
    <row r="60" spans="1:12" s="10" customFormat="1" ht="12.75">
      <c r="A60" s="30" t="s">
        <v>39</v>
      </c>
      <c r="B60" s="9">
        <f>SUM(B52:B57)</f>
        <v>7000</v>
      </c>
      <c r="C60" s="10">
        <f>SUM(C52:C57)</f>
        <v>1000</v>
      </c>
      <c r="D60" s="10">
        <f>SUM(D52,D53,D54,D55,D56,D57)</f>
        <v>7000</v>
      </c>
      <c r="E60" s="11"/>
      <c r="F60" s="21"/>
      <c r="G60" s="31"/>
      <c r="I60" s="11"/>
      <c r="J60" s="23"/>
      <c r="K60" s="23"/>
      <c r="L60" s="33"/>
    </row>
    <row r="61" spans="1:12" s="10" customFormat="1" ht="12.75">
      <c r="A61" s="30" t="s">
        <v>169</v>
      </c>
      <c r="B61" s="9">
        <v>0</v>
      </c>
      <c r="E61" s="11"/>
      <c r="F61" s="21"/>
      <c r="G61" s="31"/>
      <c r="I61" s="11"/>
      <c r="J61" s="23"/>
      <c r="K61" s="23"/>
      <c r="L61" s="33"/>
    </row>
    <row r="62" spans="1:12" s="10" customFormat="1" ht="12.75">
      <c r="A62" s="30" t="s">
        <v>170</v>
      </c>
      <c r="B62" s="9">
        <f>B60-B61</f>
        <v>7000</v>
      </c>
      <c r="E62" s="11"/>
      <c r="F62" s="21"/>
      <c r="G62" s="31"/>
      <c r="I62" s="11"/>
      <c r="J62" s="23"/>
      <c r="K62" s="23"/>
      <c r="L62" s="33"/>
    </row>
    <row r="63" spans="1:11" s="10" customFormat="1" ht="12.75">
      <c r="A63" s="30"/>
      <c r="E63" s="11"/>
      <c r="F63" s="21"/>
      <c r="G63" s="31"/>
      <c r="I63" s="11"/>
      <c r="J63" s="23"/>
      <c r="K63" s="23"/>
    </row>
    <row r="64" spans="1:11" s="10" customFormat="1" ht="12.75">
      <c r="A64" s="9" t="s">
        <v>136</v>
      </c>
      <c r="E64" s="11"/>
      <c r="F64" s="21"/>
      <c r="I64" s="11"/>
      <c r="J64" s="23"/>
      <c r="K64" s="23"/>
    </row>
    <row r="65" spans="1:12" s="10" customFormat="1" ht="12.75">
      <c r="A65" s="38" t="s">
        <v>68</v>
      </c>
      <c r="E65" s="11"/>
      <c r="F65" s="21"/>
      <c r="H65" s="38">
        <v>5</v>
      </c>
      <c r="I65" s="11"/>
      <c r="J65" s="23"/>
      <c r="K65" s="23"/>
      <c r="L65" s="10" t="s">
        <v>106</v>
      </c>
    </row>
    <row r="66" spans="1:11" s="10" customFormat="1" ht="12.75">
      <c r="A66" s="38" t="s">
        <v>69</v>
      </c>
      <c r="E66" s="11"/>
      <c r="F66" s="21"/>
      <c r="H66" s="38">
        <v>20</v>
      </c>
      <c r="I66" s="11"/>
      <c r="J66" s="23"/>
      <c r="K66" s="23"/>
    </row>
    <row r="67" spans="1:11" s="10" customFormat="1" ht="12.75">
      <c r="A67" s="38" t="s">
        <v>85</v>
      </c>
      <c r="E67" s="11"/>
      <c r="F67" s="21"/>
      <c r="H67" s="38">
        <v>20</v>
      </c>
      <c r="I67" s="11"/>
      <c r="J67" s="23"/>
      <c r="K67" s="23"/>
    </row>
    <row r="68" spans="1:11" s="8" customFormat="1" ht="13.5" thickBot="1">
      <c r="A68" s="7"/>
      <c r="E68" s="15"/>
      <c r="F68" s="62"/>
      <c r="I68" s="15"/>
      <c r="J68" s="27"/>
      <c r="K68" s="27"/>
    </row>
    <row r="69" spans="1:12" s="10" customFormat="1" ht="12.75">
      <c r="A69" s="9" t="s">
        <v>113</v>
      </c>
      <c r="E69" s="11"/>
      <c r="F69" s="21"/>
      <c r="I69" s="11"/>
      <c r="J69" s="23"/>
      <c r="K69" s="23"/>
      <c r="L69" s="10" t="s">
        <v>98</v>
      </c>
    </row>
    <row r="70" spans="1:11" s="10" customFormat="1" ht="12.75">
      <c r="A70" s="9"/>
      <c r="E70" s="11"/>
      <c r="F70" s="21"/>
      <c r="I70" s="11"/>
      <c r="J70" s="23"/>
      <c r="K70" s="23"/>
    </row>
    <row r="71" spans="1:11" s="10" customFormat="1" ht="12.75">
      <c r="A71" s="32" t="s">
        <v>175</v>
      </c>
      <c r="E71" s="11"/>
      <c r="F71" s="21"/>
      <c r="I71" s="11"/>
      <c r="J71" s="21"/>
      <c r="K71" s="23"/>
    </row>
    <row r="72" spans="1:12" s="10" customFormat="1" ht="12.75">
      <c r="A72" s="32" t="s">
        <v>176</v>
      </c>
      <c r="B72" s="10">
        <v>6619</v>
      </c>
      <c r="C72" s="10">
        <v>993</v>
      </c>
      <c r="E72" s="11" t="s">
        <v>167</v>
      </c>
      <c r="F72" s="21" t="s">
        <v>191</v>
      </c>
      <c r="G72" s="31" t="s">
        <v>195</v>
      </c>
      <c r="H72" s="10">
        <v>25</v>
      </c>
      <c r="I72" s="11"/>
      <c r="J72" s="21"/>
      <c r="K72" s="23"/>
      <c r="L72" s="10" t="s">
        <v>192</v>
      </c>
    </row>
    <row r="73" spans="1:12" s="10" customFormat="1" ht="12.75">
      <c r="A73" s="32" t="s">
        <v>177</v>
      </c>
      <c r="B73" s="10">
        <v>48</v>
      </c>
      <c r="C73" s="10">
        <v>7</v>
      </c>
      <c r="E73" s="11" t="s">
        <v>167</v>
      </c>
      <c r="F73" s="21" t="s">
        <v>191</v>
      </c>
      <c r="G73" s="10">
        <v>110</v>
      </c>
      <c r="H73" s="10">
        <v>8</v>
      </c>
      <c r="I73" s="11"/>
      <c r="J73" s="21"/>
      <c r="K73" s="23"/>
      <c r="L73" s="33" t="s">
        <v>193</v>
      </c>
    </row>
    <row r="74" spans="1:12" s="10" customFormat="1" ht="12.75">
      <c r="A74" s="32" t="s">
        <v>178</v>
      </c>
      <c r="B74" s="10">
        <v>107</v>
      </c>
      <c r="C74" s="10">
        <v>16</v>
      </c>
      <c r="E74" s="11" t="s">
        <v>167</v>
      </c>
      <c r="F74" s="21" t="s">
        <v>191</v>
      </c>
      <c r="G74" s="10">
        <v>110</v>
      </c>
      <c r="H74" s="10">
        <v>8</v>
      </c>
      <c r="I74" s="11"/>
      <c r="J74" s="21"/>
      <c r="K74" s="23"/>
      <c r="L74" s="33" t="s">
        <v>193</v>
      </c>
    </row>
    <row r="75" spans="1:12" s="10" customFormat="1" ht="12.75">
      <c r="A75" s="32" t="s">
        <v>179</v>
      </c>
      <c r="B75" s="33">
        <v>5098</v>
      </c>
      <c r="C75" s="33">
        <v>765</v>
      </c>
      <c r="E75" s="11" t="s">
        <v>167</v>
      </c>
      <c r="F75" s="21" t="s">
        <v>191</v>
      </c>
      <c r="G75" s="31" t="s">
        <v>195</v>
      </c>
      <c r="H75" s="10">
        <v>20</v>
      </c>
      <c r="I75" s="11"/>
      <c r="J75" s="21"/>
      <c r="K75" s="23"/>
      <c r="L75" s="33" t="s">
        <v>192</v>
      </c>
    </row>
    <row r="76" spans="1:12" s="10" customFormat="1" ht="12.75">
      <c r="A76" s="32" t="s">
        <v>180</v>
      </c>
      <c r="B76" s="33">
        <v>498</v>
      </c>
      <c r="C76" s="33">
        <v>135</v>
      </c>
      <c r="E76" s="11" t="s">
        <v>167</v>
      </c>
      <c r="F76" s="21" t="s">
        <v>199</v>
      </c>
      <c r="G76" s="37" t="s">
        <v>195</v>
      </c>
      <c r="H76" s="33">
        <v>5</v>
      </c>
      <c r="I76" s="11"/>
      <c r="J76" s="21"/>
      <c r="K76" s="23"/>
      <c r="L76" s="33" t="s">
        <v>194</v>
      </c>
    </row>
    <row r="77" spans="1:11" s="10" customFormat="1" ht="12.75">
      <c r="A77" s="32" t="s">
        <v>74</v>
      </c>
      <c r="B77" s="33">
        <v>500</v>
      </c>
      <c r="C77" s="33"/>
      <c r="E77" s="11" t="s">
        <v>167</v>
      </c>
      <c r="F77" s="21" t="s">
        <v>199</v>
      </c>
      <c r="G77" s="10">
        <v>110</v>
      </c>
      <c r="H77" s="10">
        <v>5</v>
      </c>
      <c r="I77" s="11"/>
      <c r="J77" s="21"/>
      <c r="K77" s="23"/>
    </row>
    <row r="78" spans="1:12" s="10" customFormat="1" ht="12.75">
      <c r="A78" s="32" t="s">
        <v>190</v>
      </c>
      <c r="B78" s="33">
        <v>500</v>
      </c>
      <c r="C78" s="33">
        <v>500</v>
      </c>
      <c r="E78" s="11" t="s">
        <v>167</v>
      </c>
      <c r="F78" s="21" t="s">
        <v>199</v>
      </c>
      <c r="G78" s="33">
        <v>110</v>
      </c>
      <c r="H78" s="33">
        <v>5</v>
      </c>
      <c r="I78" s="11"/>
      <c r="J78" s="21"/>
      <c r="K78" s="23"/>
      <c r="L78" s="33"/>
    </row>
    <row r="79" spans="1:11" s="10" customFormat="1" ht="12.75">
      <c r="A79" s="32" t="s">
        <v>173</v>
      </c>
      <c r="B79" s="33">
        <v>300</v>
      </c>
      <c r="D79" s="10">
        <v>300</v>
      </c>
      <c r="E79" s="11" t="s">
        <v>168</v>
      </c>
      <c r="F79" s="21" t="s">
        <v>200</v>
      </c>
      <c r="G79" s="33">
        <v>110</v>
      </c>
      <c r="H79" s="33">
        <v>5</v>
      </c>
      <c r="I79" s="11">
        <v>2</v>
      </c>
      <c r="J79" s="21" t="s">
        <v>12</v>
      </c>
      <c r="K79" s="23"/>
    </row>
    <row r="80" spans="1:12" s="10" customFormat="1" ht="12.75">
      <c r="A80" s="32" t="s">
        <v>181</v>
      </c>
      <c r="B80" s="33">
        <v>500</v>
      </c>
      <c r="C80" s="10">
        <v>200</v>
      </c>
      <c r="D80" s="10">
        <v>300</v>
      </c>
      <c r="E80" s="11" t="s">
        <v>168</v>
      </c>
      <c r="F80" s="21" t="s">
        <v>200</v>
      </c>
      <c r="G80" s="33">
        <v>110</v>
      </c>
      <c r="H80" s="33">
        <v>5</v>
      </c>
      <c r="I80" s="19">
        <v>3</v>
      </c>
      <c r="J80" s="21" t="s">
        <v>197</v>
      </c>
      <c r="K80" s="23"/>
      <c r="L80" s="10" t="s">
        <v>192</v>
      </c>
    </row>
    <row r="81" spans="1:11" s="10" customFormat="1" ht="12.75">
      <c r="A81" s="32" t="s">
        <v>196</v>
      </c>
      <c r="B81" s="33">
        <v>300</v>
      </c>
      <c r="C81" s="10">
        <v>300</v>
      </c>
      <c r="E81" s="11" t="s">
        <v>168</v>
      </c>
      <c r="F81" s="21" t="s">
        <v>200</v>
      </c>
      <c r="G81" s="33">
        <v>110</v>
      </c>
      <c r="H81" s="33">
        <v>5</v>
      </c>
      <c r="I81" s="19"/>
      <c r="J81" s="21"/>
      <c r="K81" s="23"/>
    </row>
    <row r="82" spans="1:11" s="10" customFormat="1" ht="12.75">
      <c r="A82" s="32" t="s">
        <v>189</v>
      </c>
      <c r="B82" s="33">
        <v>500</v>
      </c>
      <c r="C82" s="10">
        <v>500</v>
      </c>
      <c r="E82" s="11" t="s">
        <v>168</v>
      </c>
      <c r="F82" s="21" t="s">
        <v>200</v>
      </c>
      <c r="G82" s="33">
        <v>110</v>
      </c>
      <c r="H82" s="33">
        <v>10</v>
      </c>
      <c r="I82" s="11"/>
      <c r="J82" s="21"/>
      <c r="K82" s="23"/>
    </row>
    <row r="83" spans="1:11" s="10" customFormat="1" ht="12.75">
      <c r="A83" s="32"/>
      <c r="E83" s="11"/>
      <c r="F83" s="21"/>
      <c r="I83" s="11"/>
      <c r="J83" s="21"/>
      <c r="K83" s="23"/>
    </row>
    <row r="84" spans="1:11" s="10" customFormat="1" ht="12.75">
      <c r="A84" s="38" t="s">
        <v>174</v>
      </c>
      <c r="E84" s="11"/>
      <c r="F84" s="21"/>
      <c r="I84" s="11"/>
      <c r="J84" s="23"/>
      <c r="K84" s="23"/>
    </row>
    <row r="85" spans="1:11" s="10" customFormat="1" ht="12.75">
      <c r="A85" s="32" t="s">
        <v>198</v>
      </c>
      <c r="D85" s="10">
        <v>541</v>
      </c>
      <c r="E85" s="11"/>
      <c r="F85" s="21"/>
      <c r="I85" s="11">
        <v>2</v>
      </c>
      <c r="J85" s="21" t="s">
        <v>12</v>
      </c>
      <c r="K85" s="23"/>
    </row>
    <row r="86" spans="1:11" s="10" customFormat="1" ht="12.75">
      <c r="A86" s="38"/>
      <c r="E86" s="11"/>
      <c r="F86" s="21"/>
      <c r="H86" s="33"/>
      <c r="I86" s="11"/>
      <c r="J86" s="23"/>
      <c r="K86" s="23"/>
    </row>
    <row r="87" spans="1:11" s="10" customFormat="1" ht="12.75">
      <c r="A87" s="38"/>
      <c r="B87" s="31" t="s">
        <v>29</v>
      </c>
      <c r="C87" s="31" t="s">
        <v>91</v>
      </c>
      <c r="D87" s="31" t="s">
        <v>83</v>
      </c>
      <c r="E87" s="19"/>
      <c r="F87" s="21"/>
      <c r="H87" s="33"/>
      <c r="I87" s="11"/>
      <c r="J87" s="23"/>
      <c r="K87" s="23"/>
    </row>
    <row r="88" spans="1:11" s="10" customFormat="1" ht="12.75">
      <c r="A88" s="30" t="s">
        <v>39</v>
      </c>
      <c r="B88" s="9">
        <f>SUM(B72:B83)</f>
        <v>14970</v>
      </c>
      <c r="C88" s="10">
        <f>SUM(C72:C82)</f>
        <v>3416</v>
      </c>
      <c r="D88" s="10">
        <f>SUM(D72:D85)</f>
        <v>1141</v>
      </c>
      <c r="E88" s="11"/>
      <c r="F88" s="21"/>
      <c r="H88" s="33"/>
      <c r="I88" s="11"/>
      <c r="J88" s="23"/>
      <c r="K88" s="23"/>
    </row>
    <row r="89" spans="1:12" s="10" customFormat="1" ht="12.75">
      <c r="A89" s="30" t="s">
        <v>169</v>
      </c>
      <c r="B89" s="9">
        <f>B79+B80+B81+B82</f>
        <v>1600</v>
      </c>
      <c r="E89" s="11"/>
      <c r="F89" s="21"/>
      <c r="G89" s="31"/>
      <c r="I89" s="11"/>
      <c r="J89" s="23"/>
      <c r="K89" s="23"/>
      <c r="L89" s="33"/>
    </row>
    <row r="90" spans="1:12" s="10" customFormat="1" ht="12.75">
      <c r="A90" s="30" t="s">
        <v>170</v>
      </c>
      <c r="B90" s="9">
        <f>B88-B89</f>
        <v>13370</v>
      </c>
      <c r="E90" s="11"/>
      <c r="F90" s="21"/>
      <c r="G90" s="31"/>
      <c r="I90" s="11"/>
      <c r="J90" s="23"/>
      <c r="K90" s="23"/>
      <c r="L90" s="33"/>
    </row>
    <row r="91" spans="1:11" s="10" customFormat="1" ht="12.75">
      <c r="A91" s="30"/>
      <c r="E91" s="11"/>
      <c r="F91" s="21"/>
      <c r="H91" s="33"/>
      <c r="I91" s="11"/>
      <c r="J91" s="23"/>
      <c r="K91" s="23"/>
    </row>
    <row r="92" spans="1:11" s="10" customFormat="1" ht="12.75">
      <c r="A92" s="30" t="s">
        <v>136</v>
      </c>
      <c r="E92" s="11"/>
      <c r="F92" s="21"/>
      <c r="H92" s="33"/>
      <c r="I92" s="11"/>
      <c r="J92" s="23"/>
      <c r="K92" s="23"/>
    </row>
    <row r="93" spans="1:11" s="10" customFormat="1" ht="12.75">
      <c r="A93" s="32" t="s">
        <v>68</v>
      </c>
      <c r="E93" s="11"/>
      <c r="F93" s="21"/>
      <c r="H93" s="32">
        <v>5</v>
      </c>
      <c r="I93" s="11"/>
      <c r="J93" s="23"/>
      <c r="K93" s="23"/>
    </row>
    <row r="94" spans="1:11" s="10" customFormat="1" ht="12.75">
      <c r="A94" s="38" t="s">
        <v>85</v>
      </c>
      <c r="E94" s="11"/>
      <c r="F94" s="21"/>
      <c r="H94" s="38">
        <v>25</v>
      </c>
      <c r="I94" s="11"/>
      <c r="J94" s="23"/>
      <c r="K94" s="23"/>
    </row>
    <row r="95" spans="1:11" s="8" customFormat="1" ht="13.5" thickBot="1">
      <c r="A95" s="7"/>
      <c r="E95" s="15"/>
      <c r="F95" s="62"/>
      <c r="I95" s="15"/>
      <c r="J95" s="27"/>
      <c r="K95" s="27"/>
    </row>
    <row r="96" spans="1:12" s="10" customFormat="1" ht="12.75">
      <c r="A96" s="9" t="s">
        <v>114</v>
      </c>
      <c r="E96" s="11"/>
      <c r="F96" s="21"/>
      <c r="I96" s="11"/>
      <c r="J96" s="23"/>
      <c r="K96" s="23"/>
      <c r="L96" s="10" t="s">
        <v>98</v>
      </c>
    </row>
    <row r="97" spans="1:12" s="10" customFormat="1" ht="12.75">
      <c r="A97" s="9"/>
      <c r="E97" s="11"/>
      <c r="F97" s="21"/>
      <c r="I97" s="11"/>
      <c r="J97" s="23"/>
      <c r="K97" s="23"/>
      <c r="L97" s="10" t="s">
        <v>201</v>
      </c>
    </row>
    <row r="98" spans="1:11" s="10" customFormat="1" ht="12.75">
      <c r="A98" s="32" t="s">
        <v>93</v>
      </c>
      <c r="C98" s="10">
        <v>500</v>
      </c>
      <c r="E98" s="11"/>
      <c r="F98" s="21"/>
      <c r="I98" s="11"/>
      <c r="J98" s="23"/>
      <c r="K98" s="23"/>
    </row>
    <row r="99" spans="1:12" s="10" customFormat="1" ht="12.75">
      <c r="A99" s="32" t="s">
        <v>182</v>
      </c>
      <c r="D99" s="10">
        <v>4333</v>
      </c>
      <c r="E99" s="11"/>
      <c r="F99" s="21"/>
      <c r="I99" s="11"/>
      <c r="J99" s="23"/>
      <c r="K99" s="23"/>
      <c r="L99" s="10" t="s">
        <v>186</v>
      </c>
    </row>
    <row r="100" spans="1:12" s="10" customFormat="1" ht="12.75">
      <c r="A100" s="32" t="s">
        <v>183</v>
      </c>
      <c r="D100" s="10">
        <v>454</v>
      </c>
      <c r="E100" s="11"/>
      <c r="F100" s="21"/>
      <c r="I100" s="11"/>
      <c r="J100" s="23"/>
      <c r="K100" s="23"/>
      <c r="L100" s="33" t="s">
        <v>187</v>
      </c>
    </row>
    <row r="101" spans="1:12" s="10" customFormat="1" ht="12.75">
      <c r="A101" s="32" t="s">
        <v>184</v>
      </c>
      <c r="D101" s="10">
        <v>4126</v>
      </c>
      <c r="E101" s="11"/>
      <c r="F101" s="21"/>
      <c r="I101" s="11">
        <v>20</v>
      </c>
      <c r="J101" s="21" t="s">
        <v>12</v>
      </c>
      <c r="K101" s="23"/>
      <c r="L101" s="10" t="s">
        <v>202</v>
      </c>
    </row>
    <row r="102" spans="1:12" s="10" customFormat="1" ht="12.75">
      <c r="A102" s="32" t="s">
        <v>90</v>
      </c>
      <c r="D102" s="33">
        <v>5126</v>
      </c>
      <c r="E102" s="58"/>
      <c r="F102" s="63"/>
      <c r="I102" s="11">
        <v>15</v>
      </c>
      <c r="J102" s="21" t="s">
        <v>12</v>
      </c>
      <c r="K102" s="23"/>
      <c r="L102" s="10" t="s">
        <v>185</v>
      </c>
    </row>
    <row r="103" spans="1:11" s="10" customFormat="1" ht="12.75">
      <c r="A103" s="32"/>
      <c r="E103" s="11"/>
      <c r="F103" s="21"/>
      <c r="I103" s="11"/>
      <c r="J103" s="21"/>
      <c r="K103" s="23"/>
    </row>
    <row r="104" spans="1:11" s="10" customFormat="1" ht="12.75">
      <c r="A104" s="32"/>
      <c r="B104" s="31" t="s">
        <v>29</v>
      </c>
      <c r="C104" s="31" t="s">
        <v>91</v>
      </c>
      <c r="D104" s="31" t="s">
        <v>83</v>
      </c>
      <c r="E104" s="19"/>
      <c r="F104" s="21"/>
      <c r="I104" s="11"/>
      <c r="J104" s="21"/>
      <c r="K104" s="23"/>
    </row>
    <row r="105" spans="1:11" s="10" customFormat="1" ht="12.75">
      <c r="A105" s="9" t="s">
        <v>39</v>
      </c>
      <c r="B105" s="39">
        <f>SUM(B98:B102)</f>
        <v>0</v>
      </c>
      <c r="C105" s="10">
        <f>SUM(C98:C102)</f>
        <v>500</v>
      </c>
      <c r="D105" s="10">
        <f>SUM(D98:D101)</f>
        <v>8913</v>
      </c>
      <c r="E105" s="11"/>
      <c r="F105" s="21"/>
      <c r="I105" s="11"/>
      <c r="J105" s="23"/>
      <c r="K105" s="23"/>
    </row>
    <row r="106" spans="1:12" s="10" customFormat="1" ht="12.75">
      <c r="A106" s="30" t="s">
        <v>169</v>
      </c>
      <c r="B106" s="9">
        <v>0</v>
      </c>
      <c r="E106" s="11"/>
      <c r="F106" s="21"/>
      <c r="G106" s="31"/>
      <c r="I106" s="11"/>
      <c r="J106" s="23"/>
      <c r="K106" s="23"/>
      <c r="L106" s="33"/>
    </row>
    <row r="107" spans="1:12" s="10" customFormat="1" ht="12.75">
      <c r="A107" s="30" t="s">
        <v>170</v>
      </c>
      <c r="B107" s="9">
        <f>B105-B106</f>
        <v>0</v>
      </c>
      <c r="E107" s="11"/>
      <c r="F107" s="21"/>
      <c r="G107" s="31"/>
      <c r="I107" s="11"/>
      <c r="J107" s="23"/>
      <c r="K107" s="23"/>
      <c r="L107" s="33"/>
    </row>
    <row r="108" spans="1:11" s="10" customFormat="1" ht="12.75">
      <c r="A108" s="9"/>
      <c r="E108" s="11"/>
      <c r="F108" s="21"/>
      <c r="I108" s="11"/>
      <c r="J108" s="23"/>
      <c r="K108" s="23"/>
    </row>
    <row r="109" spans="1:11" s="10" customFormat="1" ht="12.75">
      <c r="A109" s="9" t="s">
        <v>136</v>
      </c>
      <c r="E109" s="11"/>
      <c r="F109" s="21"/>
      <c r="I109" s="11"/>
      <c r="J109" s="23"/>
      <c r="K109" s="23"/>
    </row>
    <row r="110" spans="1:11" s="10" customFormat="1" ht="12.75">
      <c r="A110" s="38" t="s">
        <v>92</v>
      </c>
      <c r="E110" s="11"/>
      <c r="F110" s="21"/>
      <c r="H110" s="38">
        <v>5</v>
      </c>
      <c r="I110" s="11"/>
      <c r="J110" s="23"/>
      <c r="K110" s="23"/>
    </row>
    <row r="111" spans="1:11" s="8" customFormat="1" ht="13.5" thickBot="1">
      <c r="A111" s="7"/>
      <c r="E111" s="15"/>
      <c r="F111" s="62"/>
      <c r="I111" s="15"/>
      <c r="J111" s="27"/>
      <c r="K111" s="27"/>
    </row>
    <row r="112" spans="1:12" ht="12.75">
      <c r="A112" s="1" t="s">
        <v>115</v>
      </c>
      <c r="J112" s="23"/>
      <c r="L112" t="s">
        <v>103</v>
      </c>
    </row>
    <row r="113" ht="12.75">
      <c r="J113" s="23"/>
    </row>
    <row r="114" spans="1:10" ht="12.75">
      <c r="A114" t="s">
        <v>10</v>
      </c>
      <c r="B114">
        <f>650/2</f>
        <v>325</v>
      </c>
      <c r="C114">
        <f>B114</f>
        <v>325</v>
      </c>
      <c r="E114" s="11" t="s">
        <v>167</v>
      </c>
      <c r="F114" s="21" t="s">
        <v>147</v>
      </c>
      <c r="G114">
        <v>110</v>
      </c>
      <c r="H114">
        <v>5</v>
      </c>
      <c r="J114" s="23"/>
    </row>
    <row r="115" spans="1:10" ht="12.75">
      <c r="A115" t="s">
        <v>26</v>
      </c>
      <c r="B115">
        <v>500</v>
      </c>
      <c r="C115">
        <f>B115</f>
        <v>500</v>
      </c>
      <c r="E115" s="11" t="s">
        <v>167</v>
      </c>
      <c r="F115" s="21" t="s">
        <v>144</v>
      </c>
      <c r="G115">
        <v>110</v>
      </c>
      <c r="H115">
        <v>5</v>
      </c>
      <c r="J115" s="23"/>
    </row>
    <row r="116" spans="1:12" ht="12.75">
      <c r="A116" t="s">
        <v>19</v>
      </c>
      <c r="B116">
        <v>5000</v>
      </c>
      <c r="C116">
        <f>B116</f>
        <v>5000</v>
      </c>
      <c r="E116" s="11" t="s">
        <v>167</v>
      </c>
      <c r="F116" s="21" t="s">
        <v>144</v>
      </c>
      <c r="G116">
        <v>110</v>
      </c>
      <c r="H116">
        <v>50</v>
      </c>
      <c r="J116" s="23"/>
      <c r="L116" t="s">
        <v>95</v>
      </c>
    </row>
    <row r="117" spans="1:10" ht="12.75">
      <c r="A117" t="s">
        <v>11</v>
      </c>
      <c r="D117">
        <v>20000</v>
      </c>
      <c r="I117" s="11">
        <v>4</v>
      </c>
      <c r="J117" s="21" t="s">
        <v>12</v>
      </c>
    </row>
    <row r="118" spans="1:10" ht="12.75">
      <c r="A118" t="s">
        <v>13</v>
      </c>
      <c r="D118">
        <v>2000</v>
      </c>
      <c r="I118" s="11">
        <v>1</v>
      </c>
      <c r="J118" s="21" t="s">
        <v>12</v>
      </c>
    </row>
    <row r="119" spans="1:10" ht="12.75">
      <c r="A119" t="s">
        <v>27</v>
      </c>
      <c r="C119">
        <v>1200</v>
      </c>
      <c r="J119" s="21"/>
    </row>
    <row r="120" spans="1:10" ht="12.75">
      <c r="A120" t="s">
        <v>87</v>
      </c>
      <c r="C120">
        <v>1000</v>
      </c>
      <c r="J120" s="21"/>
    </row>
    <row r="121" spans="1:10" ht="12.75">
      <c r="A121" t="s">
        <v>50</v>
      </c>
      <c r="D121">
        <v>1000</v>
      </c>
      <c r="I121" s="11">
        <v>0.5</v>
      </c>
      <c r="J121" s="21" t="s">
        <v>12</v>
      </c>
    </row>
    <row r="122" spans="1:10" ht="12.75">
      <c r="A122" t="s">
        <v>18</v>
      </c>
      <c r="C122">
        <v>2000</v>
      </c>
      <c r="J122" s="23"/>
    </row>
    <row r="123" spans="1:11" ht="12.75">
      <c r="A123" t="s">
        <v>15</v>
      </c>
      <c r="J123" s="23"/>
      <c r="K123" s="23" t="s">
        <v>17</v>
      </c>
    </row>
    <row r="124" spans="1:11" ht="12.75">
      <c r="A124" t="s">
        <v>20</v>
      </c>
      <c r="J124" s="23"/>
      <c r="K124" s="23" t="s">
        <v>21</v>
      </c>
    </row>
    <row r="125" ht="12.75">
      <c r="J125" s="23"/>
    </row>
    <row r="126" spans="2:10" ht="12.75">
      <c r="B126" s="18" t="s">
        <v>29</v>
      </c>
      <c r="C126" s="18" t="s">
        <v>91</v>
      </c>
      <c r="D126" s="18" t="s">
        <v>83</v>
      </c>
      <c r="E126" s="19"/>
      <c r="J126" s="23"/>
    </row>
    <row r="127" spans="1:11" s="1" customFormat="1" ht="12.75">
      <c r="A127" s="1" t="s">
        <v>39</v>
      </c>
      <c r="B127" s="1">
        <f>SUM(B114,B115)</f>
        <v>825</v>
      </c>
      <c r="C127">
        <f>SUM(C114,C115,C119,C120,C122)</f>
        <v>5025</v>
      </c>
      <c r="D127">
        <f>SUM(D114:D122)</f>
        <v>23000</v>
      </c>
      <c r="E127" s="11"/>
      <c r="F127" s="21"/>
      <c r="I127" s="13"/>
      <c r="J127" s="24"/>
      <c r="K127" s="24"/>
    </row>
    <row r="128" spans="1:12" s="10" customFormat="1" ht="12.75">
      <c r="A128" s="30" t="s">
        <v>169</v>
      </c>
      <c r="B128" s="9">
        <f>B121+B123+B124</f>
        <v>0</v>
      </c>
      <c r="E128" s="11"/>
      <c r="F128" s="21"/>
      <c r="G128" s="31"/>
      <c r="I128" s="11"/>
      <c r="J128" s="23"/>
      <c r="K128" s="23"/>
      <c r="L128" s="33"/>
    </row>
    <row r="129" spans="1:12" s="10" customFormat="1" ht="12.75">
      <c r="A129" s="30" t="s">
        <v>170</v>
      </c>
      <c r="B129" s="9">
        <f>B127-B128</f>
        <v>825</v>
      </c>
      <c r="E129" s="11"/>
      <c r="F129" s="21"/>
      <c r="G129" s="31"/>
      <c r="I129" s="11"/>
      <c r="J129" s="23"/>
      <c r="K129" s="23"/>
      <c r="L129" s="33"/>
    </row>
    <row r="130" spans="3:11" s="1" customFormat="1" ht="12.75">
      <c r="C130"/>
      <c r="D130"/>
      <c r="E130" s="11"/>
      <c r="F130" s="21"/>
      <c r="I130" s="13"/>
      <c r="J130" s="24"/>
      <c r="K130" s="24"/>
    </row>
    <row r="131" spans="1:11" s="1" customFormat="1" ht="12.75">
      <c r="A131" s="1" t="s">
        <v>136</v>
      </c>
      <c r="C131"/>
      <c r="D131"/>
      <c r="E131" s="11"/>
      <c r="F131" s="21"/>
      <c r="I131" s="13"/>
      <c r="J131" s="24"/>
      <c r="K131" s="24"/>
    </row>
    <row r="132" spans="1:12" s="1" customFormat="1" ht="12.75">
      <c r="A132" s="34" t="s">
        <v>139</v>
      </c>
      <c r="C132"/>
      <c r="D132"/>
      <c r="E132" s="11"/>
      <c r="F132" s="21"/>
      <c r="H132" s="3">
        <v>5</v>
      </c>
      <c r="I132" s="13"/>
      <c r="J132" s="24"/>
      <c r="K132" s="24"/>
      <c r="L132" s="3" t="s">
        <v>108</v>
      </c>
    </row>
    <row r="133" spans="1:11" s="1" customFormat="1" ht="12.75">
      <c r="A133" s="34" t="s">
        <v>140</v>
      </c>
      <c r="E133" s="13"/>
      <c r="F133" s="60"/>
      <c r="H133" s="3">
        <v>20</v>
      </c>
      <c r="I133" s="13"/>
      <c r="J133" s="24"/>
      <c r="K133" s="24"/>
    </row>
    <row r="134" spans="1:11" s="1" customFormat="1" ht="12.75">
      <c r="A134" s="34" t="s">
        <v>138</v>
      </c>
      <c r="E134" s="13"/>
      <c r="F134" s="60"/>
      <c r="H134" s="3">
        <v>40</v>
      </c>
      <c r="I134" s="13"/>
      <c r="J134" s="24"/>
      <c r="K134" s="24"/>
    </row>
    <row r="135" spans="1:11" s="7" customFormat="1" ht="13.5" thickBot="1">
      <c r="A135" s="6"/>
      <c r="E135" s="12"/>
      <c r="F135" s="22"/>
      <c r="I135" s="12"/>
      <c r="J135" s="25"/>
      <c r="K135" s="25"/>
    </row>
    <row r="136" spans="1:11" s="1" customFormat="1" ht="12.75">
      <c r="A136" s="5" t="s">
        <v>116</v>
      </c>
      <c r="E136" s="13"/>
      <c r="F136" s="60"/>
      <c r="I136" s="13"/>
      <c r="J136" s="24"/>
      <c r="K136" s="24"/>
    </row>
    <row r="137" spans="1:11" s="1" customFormat="1" ht="12.75">
      <c r="A137" s="4"/>
      <c r="E137" s="13"/>
      <c r="F137" s="60"/>
      <c r="I137" s="13"/>
      <c r="J137" s="24"/>
      <c r="K137" s="24"/>
    </row>
    <row r="138" spans="1:12" ht="12.75">
      <c r="A138" t="s">
        <v>30</v>
      </c>
      <c r="B138">
        <v>3200</v>
      </c>
      <c r="E138" s="11" t="s">
        <v>167</v>
      </c>
      <c r="F138" s="21" t="s">
        <v>152</v>
      </c>
      <c r="G138">
        <v>110</v>
      </c>
      <c r="H138">
        <v>30</v>
      </c>
      <c r="I138" s="11">
        <v>2</v>
      </c>
      <c r="J138" s="21" t="s">
        <v>12</v>
      </c>
      <c r="L138" t="s">
        <v>31</v>
      </c>
    </row>
    <row r="139" spans="1:10" ht="12.75">
      <c r="A139" t="s">
        <v>32</v>
      </c>
      <c r="B139">
        <v>20000</v>
      </c>
      <c r="E139" s="11" t="s">
        <v>167</v>
      </c>
      <c r="F139" s="21" t="s">
        <v>145</v>
      </c>
      <c r="G139">
        <v>480</v>
      </c>
      <c r="H139">
        <v>50</v>
      </c>
      <c r="I139" s="11">
        <v>4</v>
      </c>
      <c r="J139" s="21" t="s">
        <v>12</v>
      </c>
    </row>
    <row r="140" spans="1:10" ht="12.75">
      <c r="A140" t="s">
        <v>89</v>
      </c>
      <c r="B140">
        <v>1000</v>
      </c>
      <c r="E140" s="11" t="s">
        <v>167</v>
      </c>
      <c r="F140" s="21" t="s">
        <v>152</v>
      </c>
      <c r="G140">
        <v>110</v>
      </c>
      <c r="H140">
        <v>10</v>
      </c>
      <c r="J140" s="21"/>
    </row>
    <row r="141" spans="1:10" ht="12.75">
      <c r="A141" s="3" t="s">
        <v>33</v>
      </c>
      <c r="B141">
        <v>2000</v>
      </c>
      <c r="E141" s="11" t="s">
        <v>167</v>
      </c>
      <c r="F141" s="21" t="s">
        <v>153</v>
      </c>
      <c r="G141">
        <v>110</v>
      </c>
      <c r="H141">
        <v>20</v>
      </c>
      <c r="J141" s="23"/>
    </row>
    <row r="142" spans="1:10" ht="12.75">
      <c r="A142" t="s">
        <v>40</v>
      </c>
      <c r="B142">
        <v>1000</v>
      </c>
      <c r="E142" s="11" t="s">
        <v>167</v>
      </c>
      <c r="F142" s="21" t="s">
        <v>153</v>
      </c>
      <c r="G142">
        <v>110</v>
      </c>
      <c r="H142">
        <v>10</v>
      </c>
      <c r="J142" s="23"/>
    </row>
    <row r="143" spans="1:10" ht="12.75">
      <c r="A143" t="s">
        <v>14</v>
      </c>
      <c r="B143">
        <v>1000</v>
      </c>
      <c r="C143">
        <f>B143</f>
        <v>1000</v>
      </c>
      <c r="E143" s="11" t="s">
        <v>167</v>
      </c>
      <c r="F143" s="21" t="s">
        <v>153</v>
      </c>
      <c r="G143">
        <v>110</v>
      </c>
      <c r="H143">
        <v>10</v>
      </c>
      <c r="J143" s="23"/>
    </row>
    <row r="144" spans="1:10" ht="12.75">
      <c r="A144" t="s">
        <v>35</v>
      </c>
      <c r="B144">
        <v>1000</v>
      </c>
      <c r="C144">
        <v>1000</v>
      </c>
      <c r="E144" s="11" t="s">
        <v>168</v>
      </c>
      <c r="F144" s="21" t="s">
        <v>154</v>
      </c>
      <c r="G144">
        <v>110</v>
      </c>
      <c r="H144">
        <v>10</v>
      </c>
      <c r="J144" s="23"/>
    </row>
    <row r="145" spans="1:10" ht="12.75">
      <c r="A145" t="s">
        <v>36</v>
      </c>
      <c r="B145">
        <v>1000</v>
      </c>
      <c r="C145">
        <v>1000</v>
      </c>
      <c r="E145" s="11" t="s">
        <v>168</v>
      </c>
      <c r="F145" s="21" t="s">
        <v>154</v>
      </c>
      <c r="G145">
        <v>110</v>
      </c>
      <c r="H145">
        <v>10</v>
      </c>
      <c r="J145" s="23"/>
    </row>
    <row r="146" ht="12.75">
      <c r="J146" s="23"/>
    </row>
    <row r="147" spans="2:10" ht="12.75">
      <c r="B147" s="18" t="s">
        <v>29</v>
      </c>
      <c r="C147" s="18" t="s">
        <v>91</v>
      </c>
      <c r="D147" s="18" t="s">
        <v>83</v>
      </c>
      <c r="E147" s="19"/>
      <c r="J147" s="23"/>
    </row>
    <row r="148" spans="1:11" s="1" customFormat="1" ht="12.75">
      <c r="A148" s="1" t="s">
        <v>39</v>
      </c>
      <c r="B148" s="1">
        <f>SUM(B138:B145)</f>
        <v>30200</v>
      </c>
      <c r="C148">
        <f>SUM(C138:C145)</f>
        <v>3000</v>
      </c>
      <c r="D148">
        <v>0</v>
      </c>
      <c r="E148" s="11"/>
      <c r="F148" s="21"/>
      <c r="I148" s="13"/>
      <c r="J148" s="24"/>
      <c r="K148" s="24"/>
    </row>
    <row r="149" spans="1:12" s="10" customFormat="1" ht="12.75">
      <c r="A149" s="30" t="s">
        <v>169</v>
      </c>
      <c r="B149" s="9">
        <f>B144+B145</f>
        <v>2000</v>
      </c>
      <c r="E149" s="11"/>
      <c r="F149" s="21"/>
      <c r="G149" s="31"/>
      <c r="I149" s="11"/>
      <c r="J149" s="23"/>
      <c r="K149" s="23"/>
      <c r="L149" s="33"/>
    </row>
    <row r="150" spans="1:12" s="10" customFormat="1" ht="12.75">
      <c r="A150" s="30" t="s">
        <v>170</v>
      </c>
      <c r="B150" s="9">
        <f>B148-B149</f>
        <v>28200</v>
      </c>
      <c r="E150" s="11"/>
      <c r="F150" s="21"/>
      <c r="G150" s="31"/>
      <c r="I150" s="11"/>
      <c r="J150" s="23"/>
      <c r="K150" s="23"/>
      <c r="L150" s="33"/>
    </row>
    <row r="151" spans="3:11" s="1" customFormat="1" ht="12.75">
      <c r="C151"/>
      <c r="D151"/>
      <c r="E151" s="11"/>
      <c r="F151" s="21"/>
      <c r="I151" s="13"/>
      <c r="J151" s="24"/>
      <c r="K151" s="24"/>
    </row>
    <row r="152" spans="1:11" s="1" customFormat="1" ht="12.75">
      <c r="A152" s="1" t="s">
        <v>136</v>
      </c>
      <c r="C152"/>
      <c r="D152"/>
      <c r="E152" s="11"/>
      <c r="F152" s="21"/>
      <c r="I152" s="13"/>
      <c r="J152" s="24"/>
      <c r="K152" s="24"/>
    </row>
    <row r="153" spans="1:12" s="1" customFormat="1" ht="12.75">
      <c r="A153" s="34" t="s">
        <v>62</v>
      </c>
      <c r="C153"/>
      <c r="D153"/>
      <c r="E153" s="11"/>
      <c r="F153" s="21"/>
      <c r="H153" s="3">
        <v>5</v>
      </c>
      <c r="I153" s="13"/>
      <c r="J153" s="24"/>
      <c r="K153" s="24"/>
      <c r="L153" s="3" t="s">
        <v>37</v>
      </c>
    </row>
    <row r="154" spans="1:11" s="1" customFormat="1" ht="12.75">
      <c r="A154" s="34" t="s">
        <v>63</v>
      </c>
      <c r="C154"/>
      <c r="D154"/>
      <c r="E154" s="11"/>
      <c r="F154" s="21"/>
      <c r="H154" s="3">
        <v>20</v>
      </c>
      <c r="I154" s="13"/>
      <c r="J154" s="24"/>
      <c r="K154" s="24"/>
    </row>
    <row r="155" spans="1:12" ht="12.75">
      <c r="A155" s="34" t="s">
        <v>64</v>
      </c>
      <c r="B155" s="1"/>
      <c r="C155" s="1"/>
      <c r="D155" s="1"/>
      <c r="E155" s="13"/>
      <c r="F155" s="60"/>
      <c r="H155" s="3">
        <v>60</v>
      </c>
      <c r="J155" s="23"/>
      <c r="L155" t="s">
        <v>41</v>
      </c>
    </row>
    <row r="156" spans="5:11" s="8" customFormat="1" ht="13.5" thickBot="1">
      <c r="E156" s="15"/>
      <c r="F156" s="62"/>
      <c r="I156" s="15"/>
      <c r="J156" s="27"/>
      <c r="K156" s="27"/>
    </row>
    <row r="157" spans="1:12" ht="12.75">
      <c r="A157" s="5" t="s">
        <v>117</v>
      </c>
      <c r="J157" s="23"/>
      <c r="L157" t="s">
        <v>97</v>
      </c>
    </row>
    <row r="158" ht="12.75">
      <c r="J158" s="23"/>
    </row>
    <row r="159" spans="1:10" ht="12.75">
      <c r="A159" t="s">
        <v>8</v>
      </c>
      <c r="B159">
        <v>1000</v>
      </c>
      <c r="C159" s="18">
        <v>1000</v>
      </c>
      <c r="D159" s="18"/>
      <c r="E159" s="19" t="s">
        <v>167</v>
      </c>
      <c r="F159" s="21" t="s">
        <v>145</v>
      </c>
      <c r="G159">
        <v>110</v>
      </c>
      <c r="H159">
        <v>10</v>
      </c>
      <c r="J159" s="23"/>
    </row>
    <row r="160" spans="1:10" ht="12.75">
      <c r="A160" t="s">
        <v>42</v>
      </c>
      <c r="B160">
        <v>1000</v>
      </c>
      <c r="C160">
        <v>1000</v>
      </c>
      <c r="E160" s="11" t="s">
        <v>168</v>
      </c>
      <c r="F160" s="21" t="s">
        <v>155</v>
      </c>
      <c r="G160">
        <v>110</v>
      </c>
      <c r="H160">
        <v>10</v>
      </c>
      <c r="J160" s="23"/>
    </row>
    <row r="161" spans="1:10" ht="12.75">
      <c r="A161" t="s">
        <v>43</v>
      </c>
      <c r="B161">
        <v>2500</v>
      </c>
      <c r="C161">
        <v>2500</v>
      </c>
      <c r="E161" s="11" t="s">
        <v>167</v>
      </c>
      <c r="F161" s="21" t="s">
        <v>144</v>
      </c>
      <c r="G161">
        <v>110</v>
      </c>
      <c r="H161">
        <v>30</v>
      </c>
      <c r="J161" s="23"/>
    </row>
    <row r="162" ht="12.75">
      <c r="J162" s="23"/>
    </row>
    <row r="163" spans="2:10" ht="12.75">
      <c r="B163" s="18" t="s">
        <v>29</v>
      </c>
      <c r="C163" s="18" t="s">
        <v>91</v>
      </c>
      <c r="D163" s="18" t="s">
        <v>88</v>
      </c>
      <c r="E163" s="19"/>
      <c r="J163" s="23"/>
    </row>
    <row r="164" spans="1:10" ht="12.75">
      <c r="A164" s="1" t="s">
        <v>39</v>
      </c>
      <c r="B164" s="1">
        <f>SUM(B159:B161)</f>
        <v>4500</v>
      </c>
      <c r="C164" s="3">
        <f>SUM(C159:C161)</f>
        <v>4500</v>
      </c>
      <c r="D164" s="3">
        <v>0</v>
      </c>
      <c r="E164" s="14"/>
      <c r="F164" s="29"/>
      <c r="J164" s="23"/>
    </row>
    <row r="165" spans="1:12" s="10" customFormat="1" ht="12.75">
      <c r="A165" s="30" t="s">
        <v>169</v>
      </c>
      <c r="B165" s="9">
        <f>B160</f>
        <v>1000</v>
      </c>
      <c r="E165" s="11"/>
      <c r="F165" s="21"/>
      <c r="G165" s="31"/>
      <c r="I165" s="11"/>
      <c r="J165" s="23"/>
      <c r="K165" s="23"/>
      <c r="L165" s="33"/>
    </row>
    <row r="166" spans="1:12" s="10" customFormat="1" ht="12.75">
      <c r="A166" s="30" t="s">
        <v>170</v>
      </c>
      <c r="B166" s="9">
        <f>B164-B165</f>
        <v>3500</v>
      </c>
      <c r="E166" s="11"/>
      <c r="F166" s="21"/>
      <c r="G166" s="31"/>
      <c r="I166" s="11"/>
      <c r="J166" s="23"/>
      <c r="K166" s="23"/>
      <c r="L166" s="33"/>
    </row>
    <row r="167" ht="12.75">
      <c r="J167" s="23"/>
    </row>
    <row r="168" spans="1:14" ht="12.75">
      <c r="A168" s="1" t="s">
        <v>136</v>
      </c>
      <c r="B168" s="1"/>
      <c r="G168" s="1"/>
      <c r="H168" s="1"/>
      <c r="I168" s="13"/>
      <c r="J168" s="24"/>
      <c r="K168" s="24"/>
      <c r="L168" s="1"/>
      <c r="M168" s="1"/>
      <c r="N168" s="1"/>
    </row>
    <row r="169" spans="1:14" ht="12.75">
      <c r="A169" s="34" t="s">
        <v>61</v>
      </c>
      <c r="B169" s="1"/>
      <c r="G169" s="1"/>
      <c r="H169" s="3">
        <v>5</v>
      </c>
      <c r="I169" s="13"/>
      <c r="J169" s="24"/>
      <c r="K169" s="24"/>
      <c r="L169" s="3" t="s">
        <v>34</v>
      </c>
      <c r="M169" s="1"/>
      <c r="N169" s="1"/>
    </row>
    <row r="170" spans="5:11" s="8" customFormat="1" ht="13.5" thickBot="1">
      <c r="E170" s="15"/>
      <c r="F170" s="62"/>
      <c r="I170" s="15"/>
      <c r="J170" s="27"/>
      <c r="K170" s="27"/>
    </row>
    <row r="171" spans="1:12" s="41" customFormat="1" ht="20.25">
      <c r="A171" s="40" t="s">
        <v>141</v>
      </c>
      <c r="C171" s="54" t="s">
        <v>156</v>
      </c>
      <c r="E171" s="43"/>
      <c r="F171" s="47"/>
      <c r="I171" s="43"/>
      <c r="J171" s="44"/>
      <c r="K171" s="45"/>
      <c r="L171" s="41" t="s">
        <v>104</v>
      </c>
    </row>
    <row r="172" spans="1:11" s="41" customFormat="1" ht="12.75">
      <c r="A172" s="40"/>
      <c r="E172" s="43"/>
      <c r="F172" s="47"/>
      <c r="I172" s="43"/>
      <c r="J172" s="45"/>
      <c r="K172" s="45"/>
    </row>
    <row r="173" spans="1:11" s="41" customFormat="1" ht="12.75">
      <c r="A173" s="40" t="s">
        <v>118</v>
      </c>
      <c r="E173" s="43"/>
      <c r="F173" s="47"/>
      <c r="I173" s="43"/>
      <c r="J173" s="45"/>
      <c r="K173" s="45"/>
    </row>
    <row r="174" spans="1:11" s="41" customFormat="1" ht="12.75">
      <c r="A174" s="41" t="s">
        <v>10</v>
      </c>
      <c r="B174" s="41">
        <v>800</v>
      </c>
      <c r="C174" s="41">
        <v>800</v>
      </c>
      <c r="E174" s="43" t="s">
        <v>167</v>
      </c>
      <c r="F174" s="47"/>
      <c r="G174" s="41">
        <v>110</v>
      </c>
      <c r="H174" s="41">
        <v>10</v>
      </c>
      <c r="I174" s="43"/>
      <c r="J174" s="45"/>
      <c r="K174" s="45"/>
    </row>
    <row r="175" spans="1:11" s="41" customFormat="1" ht="12.75">
      <c r="A175" s="46" t="s">
        <v>119</v>
      </c>
      <c r="B175" s="41">
        <v>1000</v>
      </c>
      <c r="C175" s="41">
        <v>1000</v>
      </c>
      <c r="E175" s="43" t="s">
        <v>167</v>
      </c>
      <c r="F175" s="47"/>
      <c r="G175" s="41">
        <v>110</v>
      </c>
      <c r="H175" s="41">
        <v>10</v>
      </c>
      <c r="I175" s="43"/>
      <c r="J175" s="45"/>
      <c r="K175" s="45"/>
    </row>
    <row r="176" spans="1:12" s="41" customFormat="1" ht="12.75">
      <c r="A176" s="46" t="s">
        <v>19</v>
      </c>
      <c r="B176" s="41">
        <v>5000</v>
      </c>
      <c r="C176" s="41">
        <v>5000</v>
      </c>
      <c r="E176" s="43" t="s">
        <v>167</v>
      </c>
      <c r="F176" s="47"/>
      <c r="G176" s="41">
        <v>110</v>
      </c>
      <c r="H176" s="41">
        <v>50</v>
      </c>
      <c r="I176" s="43"/>
      <c r="J176" s="45"/>
      <c r="K176" s="45"/>
      <c r="L176" s="41" t="s">
        <v>125</v>
      </c>
    </row>
    <row r="177" spans="1:11" s="41" customFormat="1" ht="12.75">
      <c r="A177" s="46" t="s">
        <v>77</v>
      </c>
      <c r="D177" s="41">
        <v>20000</v>
      </c>
      <c r="E177" s="43" t="s">
        <v>167</v>
      </c>
      <c r="F177" s="47"/>
      <c r="I177" s="43">
        <v>4</v>
      </c>
      <c r="J177" s="47" t="s">
        <v>12</v>
      </c>
      <c r="K177" s="45"/>
    </row>
    <row r="178" spans="1:11" s="41" customFormat="1" ht="12.75">
      <c r="A178" s="46" t="s">
        <v>13</v>
      </c>
      <c r="D178" s="41">
        <v>2000</v>
      </c>
      <c r="E178" s="43" t="s">
        <v>167</v>
      </c>
      <c r="F178" s="47"/>
      <c r="I178" s="43">
        <v>1</v>
      </c>
      <c r="J178" s="47" t="s">
        <v>12</v>
      </c>
      <c r="K178" s="45"/>
    </row>
    <row r="179" spans="1:11" s="41" customFormat="1" ht="12.75">
      <c r="A179" s="46" t="s">
        <v>27</v>
      </c>
      <c r="C179" s="41">
        <v>1200</v>
      </c>
      <c r="E179" s="43" t="s">
        <v>167</v>
      </c>
      <c r="F179" s="47"/>
      <c r="I179" s="43"/>
      <c r="J179" s="47"/>
      <c r="K179" s="45"/>
    </row>
    <row r="180" spans="1:11" s="41" customFormat="1" ht="12.75">
      <c r="A180" s="46" t="s">
        <v>87</v>
      </c>
      <c r="C180" s="41">
        <v>1000</v>
      </c>
      <c r="E180" s="43" t="s">
        <v>167</v>
      </c>
      <c r="F180" s="47"/>
      <c r="I180" s="43"/>
      <c r="J180" s="47"/>
      <c r="K180" s="45"/>
    </row>
    <row r="181" spans="1:11" s="41" customFormat="1" ht="12.75">
      <c r="A181" s="41" t="s">
        <v>121</v>
      </c>
      <c r="D181" s="41">
        <v>2000</v>
      </c>
      <c r="E181" s="43" t="s">
        <v>167</v>
      </c>
      <c r="F181" s="47"/>
      <c r="I181" s="43">
        <v>1</v>
      </c>
      <c r="J181" s="47" t="s">
        <v>12</v>
      </c>
      <c r="K181" s="45"/>
    </row>
    <row r="182" spans="1:11" s="41" customFormat="1" ht="12.75">
      <c r="A182" s="46" t="s">
        <v>122</v>
      </c>
      <c r="C182" s="41">
        <v>6000</v>
      </c>
      <c r="E182" s="43" t="s">
        <v>167</v>
      </c>
      <c r="F182" s="47"/>
      <c r="I182" s="43"/>
      <c r="J182" s="47"/>
      <c r="K182" s="45"/>
    </row>
    <row r="183" spans="1:11" s="41" customFormat="1" ht="12.75">
      <c r="A183" s="46" t="s">
        <v>15</v>
      </c>
      <c r="E183" s="43"/>
      <c r="F183" s="47"/>
      <c r="I183" s="43"/>
      <c r="J183" s="47"/>
      <c r="K183" s="45" t="s">
        <v>17</v>
      </c>
    </row>
    <row r="184" spans="1:11" s="41" customFormat="1" ht="12.75">
      <c r="A184" s="46" t="s">
        <v>123</v>
      </c>
      <c r="E184" s="43"/>
      <c r="F184" s="47"/>
      <c r="I184" s="43"/>
      <c r="J184" s="47"/>
      <c r="K184" s="45" t="s">
        <v>21</v>
      </c>
    </row>
    <row r="185" spans="5:11" s="41" customFormat="1" ht="12.75">
      <c r="E185" s="43"/>
      <c r="F185" s="47"/>
      <c r="I185" s="43"/>
      <c r="J185" s="47"/>
      <c r="K185" s="45"/>
    </row>
    <row r="186" spans="2:11" s="41" customFormat="1" ht="12.75">
      <c r="B186" s="42" t="s">
        <v>29</v>
      </c>
      <c r="C186" s="42" t="s">
        <v>91</v>
      </c>
      <c r="D186" s="42" t="s">
        <v>83</v>
      </c>
      <c r="E186" s="59"/>
      <c r="F186" s="47"/>
      <c r="I186" s="43"/>
      <c r="J186" s="47"/>
      <c r="K186" s="45"/>
    </row>
    <row r="187" spans="1:11" s="41" customFormat="1" ht="12.75">
      <c r="A187" s="48" t="s">
        <v>127</v>
      </c>
      <c r="B187" s="48">
        <f>SUM(B174,B175,B177:B184)</f>
        <v>1800</v>
      </c>
      <c r="C187" s="41">
        <f>SUM(C174,C175,C179,C180,C182)</f>
        <v>10000</v>
      </c>
      <c r="D187" s="41">
        <f>SUM(D174:D181)</f>
        <v>24000</v>
      </c>
      <c r="E187" s="43"/>
      <c r="F187" s="47"/>
      <c r="I187" s="43"/>
      <c r="J187" s="47"/>
      <c r="K187" s="45"/>
    </row>
    <row r="188" spans="1:11" s="41" customFormat="1" ht="12.75">
      <c r="A188" s="48"/>
      <c r="B188" s="48"/>
      <c r="E188" s="43"/>
      <c r="F188" s="47"/>
      <c r="I188" s="43"/>
      <c r="J188" s="47"/>
      <c r="K188" s="45"/>
    </row>
    <row r="189" spans="1:11" s="41" customFormat="1" ht="12.75">
      <c r="A189" s="48" t="s">
        <v>129</v>
      </c>
      <c r="C189" s="42"/>
      <c r="D189" s="42"/>
      <c r="E189" s="59"/>
      <c r="F189" s="47"/>
      <c r="I189" s="43"/>
      <c r="J189" s="45"/>
      <c r="K189" s="45"/>
    </row>
    <row r="190" spans="1:12" s="41" customFormat="1" ht="12.75">
      <c r="A190" s="49" t="s">
        <v>124</v>
      </c>
      <c r="E190" s="43"/>
      <c r="F190" s="47"/>
      <c r="H190" s="49">
        <v>5</v>
      </c>
      <c r="I190" s="43"/>
      <c r="J190" s="45"/>
      <c r="K190" s="45"/>
      <c r="L190" s="41" t="s">
        <v>108</v>
      </c>
    </row>
    <row r="191" spans="1:11" s="41" customFormat="1" ht="12.75">
      <c r="A191" s="49" t="s">
        <v>78</v>
      </c>
      <c r="E191" s="43"/>
      <c r="F191" s="47"/>
      <c r="H191" s="49">
        <v>20</v>
      </c>
      <c r="I191" s="43"/>
      <c r="J191" s="45"/>
      <c r="K191" s="45"/>
    </row>
    <row r="192" spans="1:11" s="41" customFormat="1" ht="12.75">
      <c r="A192" s="49" t="s">
        <v>64</v>
      </c>
      <c r="E192" s="43"/>
      <c r="F192" s="47"/>
      <c r="H192" s="49">
        <v>40</v>
      </c>
      <c r="I192" s="43"/>
      <c r="J192" s="45"/>
      <c r="K192" s="45"/>
    </row>
    <row r="193" spans="1:11" s="41" customFormat="1" ht="12.75">
      <c r="A193" s="48"/>
      <c r="E193" s="43"/>
      <c r="F193" s="47"/>
      <c r="H193" s="48"/>
      <c r="I193" s="43"/>
      <c r="J193" s="45"/>
      <c r="K193" s="45"/>
    </row>
    <row r="194" spans="1:11" s="41" customFormat="1" ht="12.75">
      <c r="A194" s="48" t="s">
        <v>120</v>
      </c>
      <c r="E194" s="43"/>
      <c r="F194" s="47"/>
      <c r="H194" s="48"/>
      <c r="I194" s="43"/>
      <c r="J194" s="45"/>
      <c r="K194" s="45"/>
    </row>
    <row r="195" spans="1:11" s="41" customFormat="1" ht="12.75">
      <c r="A195" s="41" t="s">
        <v>75</v>
      </c>
      <c r="B195" s="41">
        <v>3200</v>
      </c>
      <c r="E195" s="43" t="s">
        <v>167</v>
      </c>
      <c r="F195" s="47"/>
      <c r="G195" s="41">
        <v>110</v>
      </c>
      <c r="H195" s="41">
        <v>30</v>
      </c>
      <c r="I195" s="43">
        <v>2</v>
      </c>
      <c r="J195" s="47" t="s">
        <v>12</v>
      </c>
      <c r="K195" s="45"/>
    </row>
    <row r="196" spans="1:11" s="41" customFormat="1" ht="12.75">
      <c r="A196" s="41" t="s">
        <v>32</v>
      </c>
      <c r="B196" s="41">
        <v>20000</v>
      </c>
      <c r="E196" s="43" t="s">
        <v>167</v>
      </c>
      <c r="F196" s="47"/>
      <c r="G196" s="41">
        <v>480</v>
      </c>
      <c r="H196" s="41">
        <v>50</v>
      </c>
      <c r="I196" s="43">
        <v>4</v>
      </c>
      <c r="J196" s="47" t="s">
        <v>12</v>
      </c>
      <c r="K196" s="45"/>
    </row>
    <row r="197" spans="1:11" s="41" customFormat="1" ht="12.75">
      <c r="A197" s="49" t="s">
        <v>89</v>
      </c>
      <c r="B197" s="41">
        <v>1000</v>
      </c>
      <c r="E197" s="43" t="s">
        <v>167</v>
      </c>
      <c r="F197" s="47"/>
      <c r="G197" s="41">
        <v>110</v>
      </c>
      <c r="H197" s="49">
        <v>10</v>
      </c>
      <c r="I197" s="43"/>
      <c r="J197" s="47"/>
      <c r="K197" s="45"/>
    </row>
    <row r="198" spans="1:11" s="41" customFormat="1" ht="12.75">
      <c r="A198" s="41" t="s">
        <v>33</v>
      </c>
      <c r="B198" s="41">
        <v>6000</v>
      </c>
      <c r="E198" s="43" t="s">
        <v>167</v>
      </c>
      <c r="F198" s="47"/>
      <c r="G198" s="41">
        <v>110</v>
      </c>
      <c r="H198" s="41">
        <v>60</v>
      </c>
      <c r="I198" s="43"/>
      <c r="J198" s="47"/>
      <c r="K198" s="45"/>
    </row>
    <row r="199" spans="1:11" s="41" customFormat="1" ht="12.75">
      <c r="A199" s="49" t="s">
        <v>40</v>
      </c>
      <c r="B199" s="41">
        <v>2000</v>
      </c>
      <c r="E199" s="43" t="s">
        <v>167</v>
      </c>
      <c r="F199" s="47"/>
      <c r="G199" s="41">
        <v>110</v>
      </c>
      <c r="H199" s="49">
        <v>20</v>
      </c>
      <c r="I199" s="43"/>
      <c r="J199" s="47"/>
      <c r="K199" s="45"/>
    </row>
    <row r="200" spans="1:11" s="41" customFormat="1" ht="12.75">
      <c r="A200" s="49" t="s">
        <v>14</v>
      </c>
      <c r="B200" s="41">
        <v>1000</v>
      </c>
      <c r="C200" s="41">
        <v>1000</v>
      </c>
      <c r="E200" s="43" t="s">
        <v>167</v>
      </c>
      <c r="F200" s="47"/>
      <c r="G200" s="41">
        <v>110</v>
      </c>
      <c r="H200" s="49">
        <v>10</v>
      </c>
      <c r="I200" s="43"/>
      <c r="J200" s="47"/>
      <c r="K200" s="45"/>
    </row>
    <row r="201" spans="1:11" s="41" customFormat="1" ht="12.75">
      <c r="A201" s="49" t="s">
        <v>35</v>
      </c>
      <c r="B201" s="41">
        <v>2000</v>
      </c>
      <c r="C201" s="41">
        <v>2000</v>
      </c>
      <c r="E201" s="43" t="s">
        <v>168</v>
      </c>
      <c r="F201" s="47"/>
      <c r="G201" s="41">
        <v>110</v>
      </c>
      <c r="H201" s="49">
        <v>20</v>
      </c>
      <c r="I201" s="43"/>
      <c r="J201" s="47"/>
      <c r="K201" s="45"/>
    </row>
    <row r="202" spans="1:11" s="41" customFormat="1" ht="12.75">
      <c r="A202" s="49" t="s">
        <v>126</v>
      </c>
      <c r="B202" s="41">
        <v>2000</v>
      </c>
      <c r="C202" s="41">
        <v>2000</v>
      </c>
      <c r="E202" s="43" t="s">
        <v>168</v>
      </c>
      <c r="F202" s="47"/>
      <c r="G202" s="41">
        <v>110</v>
      </c>
      <c r="H202" s="49">
        <v>20</v>
      </c>
      <c r="I202" s="43"/>
      <c r="J202" s="47"/>
      <c r="K202" s="45"/>
    </row>
    <row r="203" spans="1:11" s="41" customFormat="1" ht="12.75">
      <c r="A203" s="49"/>
      <c r="E203" s="43"/>
      <c r="F203" s="47"/>
      <c r="H203" s="49"/>
      <c r="I203" s="43"/>
      <c r="J203" s="47"/>
      <c r="K203" s="45"/>
    </row>
    <row r="204" spans="1:11" s="41" customFormat="1" ht="12.75">
      <c r="A204" s="49"/>
      <c r="B204" s="42" t="s">
        <v>29</v>
      </c>
      <c r="C204" s="42" t="s">
        <v>91</v>
      </c>
      <c r="D204" s="42" t="s">
        <v>83</v>
      </c>
      <c r="E204" s="59"/>
      <c r="F204" s="47"/>
      <c r="H204" s="49"/>
      <c r="I204" s="43"/>
      <c r="J204" s="47"/>
      <c r="K204" s="45"/>
    </row>
    <row r="205" spans="1:11" s="41" customFormat="1" ht="12.75">
      <c r="A205" s="48" t="s">
        <v>128</v>
      </c>
      <c r="B205" s="48">
        <f>SUM(B195:B202)</f>
        <v>37200</v>
      </c>
      <c r="C205" s="41">
        <f>SUM(C200:C202)</f>
        <v>5000</v>
      </c>
      <c r="D205" s="41">
        <v>0</v>
      </c>
      <c r="E205" s="43"/>
      <c r="F205" s="47"/>
      <c r="H205" s="49"/>
      <c r="I205" s="43"/>
      <c r="J205" s="47"/>
      <c r="K205" s="45"/>
    </row>
    <row r="206" spans="1:11" s="56" customFormat="1" ht="12.75">
      <c r="A206" s="55" t="s">
        <v>169</v>
      </c>
      <c r="B206" s="55">
        <f>B201+B202</f>
        <v>4000</v>
      </c>
      <c r="E206" s="43"/>
      <c r="F206" s="47"/>
      <c r="G206" s="57"/>
      <c r="I206" s="43"/>
      <c r="J206" s="45"/>
      <c r="K206" s="45"/>
    </row>
    <row r="207" spans="1:11" s="56" customFormat="1" ht="12.75">
      <c r="A207" s="55" t="s">
        <v>170</v>
      </c>
      <c r="B207" s="55">
        <f>B205-B206</f>
        <v>33200</v>
      </c>
      <c r="E207" s="43"/>
      <c r="F207" s="47"/>
      <c r="G207" s="57"/>
      <c r="I207" s="43"/>
      <c r="J207" s="45"/>
      <c r="K207" s="45"/>
    </row>
    <row r="208" spans="1:11" s="41" customFormat="1" ht="12.75">
      <c r="A208" s="49"/>
      <c r="E208" s="43"/>
      <c r="F208" s="47"/>
      <c r="H208" s="49"/>
      <c r="I208" s="43"/>
      <c r="J208" s="47"/>
      <c r="K208" s="45"/>
    </row>
    <row r="209" spans="1:11" s="41" customFormat="1" ht="12.75">
      <c r="A209" s="48" t="s">
        <v>130</v>
      </c>
      <c r="E209" s="43"/>
      <c r="F209" s="47"/>
      <c r="H209" s="49"/>
      <c r="I209" s="43"/>
      <c r="J209" s="47"/>
      <c r="K209" s="45"/>
    </row>
    <row r="210" spans="1:11" s="41" customFormat="1" ht="12.75">
      <c r="A210" s="49" t="s">
        <v>131</v>
      </c>
      <c r="E210" s="43"/>
      <c r="F210" s="47"/>
      <c r="H210" s="49">
        <v>5</v>
      </c>
      <c r="I210" s="43"/>
      <c r="J210" s="47"/>
      <c r="K210" s="45"/>
    </row>
    <row r="211" spans="1:11" s="41" customFormat="1" ht="12.75">
      <c r="A211" s="49" t="s">
        <v>132</v>
      </c>
      <c r="E211" s="43"/>
      <c r="F211" s="47"/>
      <c r="H211" s="49">
        <v>20</v>
      </c>
      <c r="I211" s="43"/>
      <c r="J211" s="47"/>
      <c r="K211" s="45"/>
    </row>
    <row r="212" spans="1:11" s="41" customFormat="1" ht="12.75">
      <c r="A212" s="49" t="s">
        <v>133</v>
      </c>
      <c r="E212" s="43"/>
      <c r="F212" s="47"/>
      <c r="H212" s="49">
        <v>60</v>
      </c>
      <c r="I212" s="43"/>
      <c r="J212" s="47"/>
      <c r="K212" s="45"/>
    </row>
    <row r="213" spans="1:11" s="51" customFormat="1" ht="13.5" thickBot="1">
      <c r="A213" s="50"/>
      <c r="E213" s="52"/>
      <c r="F213" s="64"/>
      <c r="I213" s="52"/>
      <c r="J213" s="53"/>
      <c r="K213" s="53"/>
    </row>
    <row r="214" spans="1:11" s="10" customFormat="1" ht="12.75">
      <c r="A214" s="9"/>
      <c r="B214" s="31" t="s">
        <v>29</v>
      </c>
      <c r="C214" s="31" t="s">
        <v>94</v>
      </c>
      <c r="D214" s="31" t="s">
        <v>83</v>
      </c>
      <c r="E214" s="19"/>
      <c r="F214" s="21"/>
      <c r="I214" s="19" t="s">
        <v>100</v>
      </c>
      <c r="J214" s="23"/>
      <c r="K214" s="23"/>
    </row>
    <row r="215" spans="1:11" s="10" customFormat="1" ht="12.75">
      <c r="A215" s="1" t="s">
        <v>134</v>
      </c>
      <c r="B215" s="31" t="s">
        <v>99</v>
      </c>
      <c r="C215" s="31" t="s">
        <v>99</v>
      </c>
      <c r="D215" s="31" t="s">
        <v>99</v>
      </c>
      <c r="E215" s="19"/>
      <c r="F215" s="21"/>
      <c r="I215" s="19" t="s">
        <v>6</v>
      </c>
      <c r="J215" s="23"/>
      <c r="K215" s="23"/>
    </row>
    <row r="216" spans="1:10" ht="12.75">
      <c r="A216" s="1"/>
      <c r="B216" s="1">
        <f>SUM(B21,B41,B60,B88,B105,B127,B148)</f>
        <v>69775</v>
      </c>
      <c r="C216">
        <f>SUM(C41,C60,C88,C105,C127,C148)</f>
        <v>18041</v>
      </c>
      <c r="D216">
        <f>SUM(D21,D41,D60,D88,D105,D127,D148)</f>
        <v>51734</v>
      </c>
      <c r="I216" s="11">
        <f>SUM(I31,I37,I52,I53,I55,I79,I80,I85,I101,I102,I117,I118,I121,I138,I139)</f>
        <v>140.5</v>
      </c>
      <c r="J216" s="23"/>
    </row>
    <row r="217" spans="1:10" ht="12.75">
      <c r="A217" s="1" t="s">
        <v>169</v>
      </c>
      <c r="B217" s="1">
        <f>B22+B42+B61+B89+B128+B149</f>
        <v>7500</v>
      </c>
      <c r="J217" s="23"/>
    </row>
    <row r="218" spans="1:10" ht="12.75">
      <c r="A218" s="1" t="s">
        <v>170</v>
      </c>
      <c r="B218" s="1">
        <f>B216-B217</f>
        <v>62275</v>
      </c>
      <c r="J218" s="23"/>
    </row>
    <row r="219" spans="1:10" ht="12.75">
      <c r="A219" s="1"/>
      <c r="B219" s="1"/>
      <c r="J219" s="23"/>
    </row>
    <row r="220" spans="1:10" ht="12.75">
      <c r="A220" s="1" t="s">
        <v>171</v>
      </c>
      <c r="B220" s="1">
        <f>B216+B205+B187+B164</f>
        <v>113275</v>
      </c>
      <c r="E220" s="11" t="s">
        <v>172</v>
      </c>
      <c r="G220">
        <f>B220/480</f>
        <v>235.98958333333334</v>
      </c>
      <c r="J220" s="23"/>
    </row>
    <row r="221" spans="1:10" ht="12.75">
      <c r="A221" s="1" t="s">
        <v>169</v>
      </c>
      <c r="B221">
        <f>B217+B206+B165</f>
        <v>12500</v>
      </c>
      <c r="J221" s="23"/>
    </row>
    <row r="222" spans="1:10" ht="12.75">
      <c r="A222" s="1" t="s">
        <v>170</v>
      </c>
      <c r="B222">
        <f>B220-B221</f>
        <v>100775</v>
      </c>
      <c r="F222" s="21" t="s">
        <v>157</v>
      </c>
      <c r="J222" s="23"/>
    </row>
    <row r="223" spans="1:14" ht="12.75">
      <c r="A223" s="1"/>
      <c r="B223" s="1"/>
      <c r="F223" s="60" t="s">
        <v>147</v>
      </c>
      <c r="G223" s="3" t="s">
        <v>158</v>
      </c>
      <c r="H223" s="1"/>
      <c r="I223" s="13"/>
      <c r="J223" s="24"/>
      <c r="K223" s="24"/>
      <c r="L223" s="1"/>
      <c r="M223" s="1"/>
      <c r="N223" s="1"/>
    </row>
    <row r="224" spans="6:10" ht="12.75">
      <c r="F224" s="60" t="s">
        <v>144</v>
      </c>
      <c r="G224" t="s">
        <v>159</v>
      </c>
      <c r="J224" s="23"/>
    </row>
    <row r="225" spans="6:10" ht="12.75">
      <c r="F225" s="60" t="s">
        <v>145</v>
      </c>
      <c r="G225" t="s">
        <v>160</v>
      </c>
      <c r="J225" s="21"/>
    </row>
    <row r="226" spans="6:10" ht="12.75">
      <c r="F226" s="60" t="s">
        <v>161</v>
      </c>
      <c r="G226" t="s">
        <v>162</v>
      </c>
      <c r="J226" s="21"/>
    </row>
    <row r="227" spans="6:10" ht="12.75">
      <c r="F227" s="60" t="s">
        <v>151</v>
      </c>
      <c r="G227" t="s">
        <v>163</v>
      </c>
      <c r="J227" s="23"/>
    </row>
    <row r="228" spans="6:10" ht="12.75">
      <c r="F228" s="60" t="s">
        <v>146</v>
      </c>
      <c r="G228" t="s">
        <v>164</v>
      </c>
      <c r="J228" s="23"/>
    </row>
    <row r="229" spans="6:10" ht="12.75">
      <c r="F229" s="60"/>
      <c r="J229" s="23"/>
    </row>
    <row r="230" ht="12.75">
      <c r="J230" s="23"/>
    </row>
    <row r="231" ht="12.75">
      <c r="J231" s="23"/>
    </row>
    <row r="232" ht="12.75">
      <c r="J232" s="23"/>
    </row>
    <row r="233" ht="12.75">
      <c r="J233" s="23"/>
    </row>
    <row r="234" ht="12.75">
      <c r="J234" s="23"/>
    </row>
    <row r="235" ht="12.75">
      <c r="J235" s="23"/>
    </row>
    <row r="236" ht="12.75">
      <c r="J236" s="23"/>
    </row>
    <row r="237" ht="12.75">
      <c r="J237" s="23"/>
    </row>
    <row r="238" ht="12.75">
      <c r="J238" s="23"/>
    </row>
    <row r="239" ht="12.75">
      <c r="J239" s="23"/>
    </row>
    <row r="240" spans="5:11" s="8" customFormat="1" ht="13.5" thickBot="1">
      <c r="E240" s="15"/>
      <c r="F240" s="62"/>
      <c r="I240" s="15"/>
      <c r="J240" s="27"/>
      <c r="K240" s="27"/>
    </row>
  </sheetData>
  <printOptions/>
  <pageMargins left="0.75" right="0.75" top="1" bottom="1" header="0.5" footer="0.5"/>
  <pageSetup fitToHeight="4" fitToWidth="1" horizontalDpi="600" verticalDpi="600" orientation="landscape" scale="64" r:id="rId1"/>
  <ignoredErrors>
    <ignoredError sqref="B22" formulaRange="1"/>
    <ignoredError sqref="C2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R. Colby</dc:creator>
  <cp:keywords/>
  <dc:description/>
  <cp:lastModifiedBy>ecolby</cp:lastModifiedBy>
  <cp:lastPrinted>2003-08-18T18:29:00Z</cp:lastPrinted>
  <dcterms:created xsi:type="dcterms:W3CDTF">2001-08-24T20:53:56Z</dcterms:created>
  <dcterms:modified xsi:type="dcterms:W3CDTF">2003-08-29T18:26:36Z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1778489092</vt:i4>
  </property>
  <property fmtid="{D5CDD505-2E9C-101B-9397-08002B2CF9AE}" pid="3" name="_EmailSubject">
    <vt:lpwstr>Revised E163 Utility Spreadsheet</vt:lpwstr>
  </property>
  <property fmtid="{D5CDD505-2E9C-101B-9397-08002B2CF9AE}" pid="4" name="_AuthorEmail">
    <vt:lpwstr>noble@slac.stanford.edu</vt:lpwstr>
  </property>
  <property fmtid="{D5CDD505-2E9C-101B-9397-08002B2CF9AE}" pid="5" name="_AuthorEmailDisplayName">
    <vt:lpwstr>Noble, Robert</vt:lpwstr>
  </property>
</Properties>
</file>